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9035" windowHeight="5775" activeTab="0"/>
  </bookViews>
  <sheets>
    <sheet name="СВОД ФБ 2015" sheetId="1" r:id="rId1"/>
  </sheets>
  <definedNames>
    <definedName name="_xlnm.Print_Titles" localSheetId="0">'СВОД ФБ 2015'!$3:$4</definedName>
    <definedName name="_xlnm.Print_Area" localSheetId="0">'СВОД ФБ 2015'!$A$1:$G$119</definedName>
  </definedNames>
  <calcPr fullCalcOnLoad="1"/>
</workbook>
</file>

<file path=xl/sharedStrings.xml><?xml version="1.0" encoding="utf-8"?>
<sst xmlns="http://schemas.openxmlformats.org/spreadsheetml/2006/main" count="165" uniqueCount="140">
  <si>
    <t xml:space="preserve">Государственные капитальные вложения </t>
  </si>
  <si>
    <t>в том числе:</t>
  </si>
  <si>
    <t>строительство</t>
  </si>
  <si>
    <t>проектные и изыскательские работы</t>
  </si>
  <si>
    <t>Центральные организации</t>
  </si>
  <si>
    <t xml:space="preserve">Следственное управление Следственного комитета при прокуратуре Российской Федерации по Республике Северная Осетия - Алания </t>
  </si>
  <si>
    <t>Агропромышленный комплекс</t>
  </si>
  <si>
    <t>Дорожное хозяйство</t>
  </si>
  <si>
    <t>Подпрограмма "Автомобильные дороги"</t>
  </si>
  <si>
    <t>Реконструкция автомобильной дороги Алагир (автомобильная дорога "Кавказ") - Нижний Зарамаг до границы с Республикой Грузия, тоннель км 93+300 в Республике Северная Осетия - Алания</t>
  </si>
  <si>
    <t>Производственный комплекс</t>
  </si>
  <si>
    <t>Федеральная целевая программа "Развитие водохозяйственного комплекса Российской Федерации в 2012-2020 годах"</t>
  </si>
  <si>
    <t xml:space="preserve">реконструкция </t>
  </si>
  <si>
    <t>Реконструкция Архонского головного сооружения и магистрального канала, Республика Северная Осетия-Алания</t>
  </si>
  <si>
    <t>Реконструкция головного сооружения Кора-Урсдонского МК и магистрального канала, Республика Северная Осетия-Алания</t>
  </si>
  <si>
    <t>тыс. рублей</t>
  </si>
  <si>
    <t xml:space="preserve">Строительство административного здания в г.Беслане, Республика Северная Осетия - Алания </t>
  </si>
  <si>
    <t xml:space="preserve">Физкультурно-оздоровительный комплекс, г.Моздок, Республика Северная Осетия-Алания </t>
  </si>
  <si>
    <t>Федеральная адресная инвестиционная программа - всего:</t>
  </si>
  <si>
    <t>7 куб.м сек.</t>
  </si>
  <si>
    <t>5500 м</t>
  </si>
  <si>
    <t>418 кв.м</t>
  </si>
  <si>
    <t>3,921 км        3,7304 км</t>
  </si>
  <si>
    <t>200 мест</t>
  </si>
  <si>
    <t>28 км</t>
  </si>
  <si>
    <t>42 км</t>
  </si>
  <si>
    <t>216 мест</t>
  </si>
  <si>
    <t>485 мест</t>
  </si>
  <si>
    <t>15,28 км</t>
  </si>
  <si>
    <t>Мероприятия по реконструкции и строительству объектов (учреждений) здравоохранения</t>
  </si>
  <si>
    <t>Реализация проектов развития экономики и социальной сферы</t>
  </si>
  <si>
    <t>Газоснабжение горных населенных пунктов  Алагирского района (1 этап)</t>
  </si>
  <si>
    <t>Строительство конно-спортивного манежа Республиканской конно-спортивной школы, г.Владикавказ</t>
  </si>
  <si>
    <t>Строительство и реконструкция федеральных автомобильных дорог</t>
  </si>
  <si>
    <t xml:space="preserve">Федеральная целевая программа "Развитие мелиорации земель сельскохозяйственного назначения России на 2014-2020 годы" </t>
  </si>
  <si>
    <t>Реконструкция головного сооружения Терско-Кумского канала на р. Терек, ст. Павлодольская, Моздокский район, Республика Северная Осетия-Алания</t>
  </si>
  <si>
    <t>реконструкция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</si>
  <si>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</si>
  <si>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Мощ-ность</t>
  </si>
  <si>
    <t>Федеральная целевая программа "Развитие физической культуры и спорта в Российской Федерации на 2006-2015 годы"</t>
  </si>
  <si>
    <t>100 коек</t>
  </si>
  <si>
    <t>Развитие систем жизнеобеспечения населения  в отдельных районах  и муниципальных образованиях</t>
  </si>
  <si>
    <t>Реконструкция и строительство объектов (учреждений) общего, дошкольного и профессионального образования</t>
  </si>
  <si>
    <t>119 км</t>
  </si>
  <si>
    <t>4 МВт</t>
  </si>
  <si>
    <t xml:space="preserve">Физкультурно-оздоровительный комплекс, г.Беслан, Республика Северная Осетия-Алания </t>
  </si>
  <si>
    <t>50 чел./ сутки</t>
  </si>
  <si>
    <t>Автомобильная дорога Алагир (автомобильная дорога "Кавказ") - Нижний Зарамаг до границы с Республикой Грузия, тоннель км 91+000, Республика Северная Осетия - Алания</t>
  </si>
  <si>
    <t>760 м</t>
  </si>
  <si>
    <t>Управление Федеральной миграционной службы по Республике Северная Осетия - Алания</t>
  </si>
  <si>
    <t>2015</t>
  </si>
  <si>
    <t>Строительство административного здания для размещения УФМС России по РСО-Алания в г.Владикавказе по ул. Весенняя</t>
  </si>
  <si>
    <t>1. Объекты капитального строительства, мероприятия (укрупненные инвестиционные проекты), объекты недвижимого имущества государственной собственности Российской Федерации (бюджетные инвестиции на осуществление капитальных вложений)</t>
  </si>
  <si>
    <t>Строительство и реконструкция участков автомобильной дороги Алагир (автомобильная дорога "Кавказ") - Нижний Зарамаг до границы с  Грузией</t>
  </si>
  <si>
    <t>Проекты по реконструкции ремонтонепригодных мостов (строительство и реконструкция мостов и путепроводов).</t>
  </si>
  <si>
    <t>1454 м,             178,9 м</t>
  </si>
  <si>
    <t>2. Объекты капитального строительства, мероприятия (укрупненные инвестиционные проекты) государственной собственности субъектов Российской Федерации и/или муниципальной собственности</t>
  </si>
  <si>
    <t xml:space="preserve">9-этажный, 79-квартирный жилой дом в г.Владикавказе (поз. 1) </t>
  </si>
  <si>
    <r>
      <t>9-этажный, 79-квартирный жилой дом в г.Владикавказе (поз. 2)</t>
    </r>
    <r>
      <rPr>
        <vertAlign val="superscript"/>
        <sz val="12"/>
        <rFont val="Times New Roman"/>
        <family val="1"/>
      </rPr>
      <t xml:space="preserve"> </t>
    </r>
  </si>
  <si>
    <r>
      <t>9-этажный, 79-квартирный жилой дом в г.Владикавказе (поз. 3)</t>
    </r>
    <r>
      <rPr>
        <vertAlign val="superscript"/>
        <sz val="12"/>
        <rFont val="Times New Roman"/>
        <family val="1"/>
      </rPr>
      <t xml:space="preserve"> </t>
    </r>
  </si>
  <si>
    <t xml:space="preserve">9-этажный, 79-квартирный жилой дом в г.Владикавказе (поз. 4) </t>
  </si>
  <si>
    <t xml:space="preserve">9-этажный, 79-квартирный жилой дом в г.Владикавказе (поз. 5) </t>
  </si>
  <si>
    <t>Выполнение</t>
  </si>
  <si>
    <t xml:space="preserve">С П Р А В К А </t>
  </si>
  <si>
    <t>Сроки ввода в эксплуа-тацию объекта</t>
  </si>
  <si>
    <t>Поступление</t>
  </si>
  <si>
    <t>Моздокский район</t>
  </si>
  <si>
    <t xml:space="preserve">Реконструкция автомобильной дороги Р-217 "Кавказ" автомобильная дорога М-4 "Дон" - Владикавказ -Грозный - Махачкала - граница с Азербайджанской Республикой на участке км 507+000 - км 517+000, Республика Северная Осетия-Алания </t>
  </si>
  <si>
    <t>Реконструкция автомобильной дороги М-29 "Кавказ" из Краснодара (от Павловской) через Грозный, Махачкалу до границы с Азербайджанской Республикой на участке км 502+000  - км 507+00 (км 630 - км 635) в Республике Северная Осетия-Алания</t>
  </si>
  <si>
    <t>Государственная программа Российской Федерации "Развитие образования" на 2013-2020 годы</t>
  </si>
  <si>
    <t xml:space="preserve"> г.Владикавказ</t>
  </si>
  <si>
    <t xml:space="preserve">Правобережный район </t>
  </si>
  <si>
    <t>Пригородный район</t>
  </si>
  <si>
    <t>Государственная программа Российской Федерации
"Воспроизводство и использование природных ресурсов"</t>
  </si>
  <si>
    <t>ФГБУ "Управление эксплуатации Терско-Кумского гидроузла", г.Моздок, Республика Северная Осетия - Алания</t>
  </si>
  <si>
    <t>ФГУ "Управление мелиорации земель и сельскохозяйственного водоснабжения по Республике Северная Осетия-Алания ", г.Владикавказ</t>
  </si>
  <si>
    <t>Государственная программа Российской Федерации
"Развитие транспортной системы"</t>
  </si>
  <si>
    <t>ФКУ "Управление федеральных автомобильных дорог "Кавказ" Федерального дорожного агентства", г.Пятигорск Ставропольского края</t>
  </si>
  <si>
    <t>Государственная программа Российской Федерации "Развитие Северо-Кавказского федерального округа" на период до 2025 года</t>
  </si>
  <si>
    <t>Государственная программа Российской Федерации "Развитие физической культуры и спорта"</t>
  </si>
  <si>
    <t>Федеральная целевая программа «Юг России (2014-2020 годы)»</t>
  </si>
  <si>
    <t>Минздрав РСО-Алания</t>
  </si>
  <si>
    <t>Министерство строительства, энергетики и ЖКХ РСО-Алания</t>
  </si>
  <si>
    <t>Минобрнауки РСО-Алания</t>
  </si>
  <si>
    <t>Минмолодежи РСО-Алания_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</si>
  <si>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</si>
  <si>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Минсельхозпрод РСО-Алания</t>
  </si>
  <si>
    <t>Государственная программа Российской Федерации
"Защита населения и территорий от чрезвычайных ситуаций, обеспечение пожарной безопасности и безопасности людей на водных объектах"</t>
  </si>
  <si>
    <t xml:space="preserve">Министерство образования и науки РСО-Алания </t>
  </si>
  <si>
    <t>Реконструкция мостового перехода через реку Ардон на км 33+500 автомобильной дороги Владикавказ - Алагир, Республика Северная Осетия-Алания</t>
  </si>
  <si>
    <t xml:space="preserve">Реконструкция водопроводных сетей населенных пунктов Дигорского района Республики Северная Осетия-Алания </t>
  </si>
  <si>
    <t>93,2 км</t>
  </si>
  <si>
    <t>8,33 км</t>
  </si>
  <si>
    <t>Теплоэлектростанция контейнерного типа на территории котельной "Многопрофильная больница", г.Владикавказ</t>
  </si>
  <si>
    <t xml:space="preserve">Реконструкция водопроводных сетей населенного пункта Ирафского района Республики Северная Осетия-Алания </t>
  </si>
  <si>
    <t>Школа на 200 учащихся в с.Н.Саниба Пригородного района РСО-Алания</t>
  </si>
  <si>
    <t>Газопровод - отвод от сел. Калух до сел. Дзинага Ирафского района РСО-Алания</t>
  </si>
  <si>
    <t>Реконструкция водовода по Московскому шоссе, г.Владикавказ</t>
  </si>
  <si>
    <t>7460 кв.м</t>
  </si>
  <si>
    <t xml:space="preserve">Комитет дорожного хозяйства РСО-Алания </t>
  </si>
  <si>
    <t>Специальный комплекс</t>
  </si>
  <si>
    <t>Федеральная целевая программа "Развитие уголовно-исполнительной системы (2007-2016 годы)"</t>
  </si>
  <si>
    <t xml:space="preserve">УФСИН России по Республике Северная Осетия-Алания </t>
  </si>
  <si>
    <t>Реконструкция общежитий, инженерно-технических средств охраны и строительство блочно-модульной котельной ФКУ ИК-1 УФСИН России по Республике Северная Осетия-Алания , г.Владикавказ</t>
  </si>
  <si>
    <t>Государственная программа Российской Федерации "Юстиция"</t>
  </si>
  <si>
    <t>Реконструкция автомобильной дороги Чикола-Мацута-Комы-Арт с подъездом к с.Галиат (1 пусковой комплекс). Корректировка</t>
  </si>
  <si>
    <t>Алагирский район</t>
  </si>
  <si>
    <t>ГБУ "Дирекция по выполнению природоохранных программ и экологического образования"</t>
  </si>
  <si>
    <t>Финансиро-вание</t>
  </si>
  <si>
    <t xml:space="preserve">Федеральная целевая программа "Развитие транспортной системы России (2010-2020 годы)" </t>
  </si>
  <si>
    <t>Реконструкция мостового перехода через р.Дур-Дур на км 55.682 автодороги Владикавказ-Ардон-Чикола-Лескен II</t>
  </si>
  <si>
    <t>Реконструкция автодороги "Подъезд к Бремсбергу" км. 0.0 - км 7.622</t>
  </si>
  <si>
    <t>Реконструкция и восстановление полива орошаемого участка 710 га в Моздокском районе</t>
  </si>
  <si>
    <t>Капитальный ремонт берегоукрепительных сооружений на левом берегу р. Ардон у г.Алагир</t>
  </si>
  <si>
    <t>Подпрограмма "Гражданская авиация"</t>
  </si>
  <si>
    <t>Федеральное государственное унитарное предприятие "Администрация гражданских аэропортов (аэродромов)", г.Москва</t>
  </si>
  <si>
    <t>Реконструкция аэродромных покрытий и замена светосигнального оборудования в аэропорту Владикавказ, II-ой этап реконструкции, Республика Северная Осетия-Алания</t>
  </si>
  <si>
    <t>3000 х 45</t>
  </si>
  <si>
    <t>Воздушный транспорт</t>
  </si>
  <si>
    <t>Объекты, мероприятия (укрупненные инвестиционные проекты), не включенные в федеральные целевые программы</t>
  </si>
  <si>
    <t>710 га</t>
  </si>
  <si>
    <t>2,31 км</t>
  </si>
  <si>
    <t>380 мест</t>
  </si>
  <si>
    <t>50 мест</t>
  </si>
  <si>
    <t>330 мест</t>
  </si>
  <si>
    <t>355 мест</t>
  </si>
  <si>
    <t>Строительство спортивного комплекса в с.Эльхотово</t>
  </si>
  <si>
    <t>2784 кв.м</t>
  </si>
  <si>
    <t>2016</t>
  </si>
  <si>
    <r>
      <t xml:space="preserve">Подпрограмма "Дорожное хозяйство" </t>
    </r>
    <r>
      <rPr>
        <i/>
        <sz val="12"/>
        <rFont val="Times New Roman"/>
        <family val="1"/>
      </rPr>
      <t>(Межбюджетные трансферты на реализацию мероприятий региональных программ в сфере дорожного хозяйства)</t>
    </r>
  </si>
  <si>
    <r>
      <t>Федеральная целевая программа "Развитие водохозяйственного комплекса Российской Федерации в 2012-2020 годах"</t>
    </r>
    <r>
      <rPr>
        <i/>
        <sz val="12"/>
        <rFont val="Times New Roman"/>
        <family val="1"/>
      </rPr>
      <t xml:space="preserve"> (субсидии на осуществление капитального ремонта гидротехнических сооружений, находящихся в собственности субъекта РФ)  </t>
    </r>
  </si>
  <si>
    <r>
      <t xml:space="preserve">Подпрограмма "Развитие дошкольного, общего и дополнительного образования детей" </t>
    </r>
    <r>
      <rPr>
        <i/>
        <sz val="12"/>
        <rFont val="Times New Roman"/>
        <family val="1"/>
      </rPr>
      <t>(субсидии на модернизацию региональных систем дошкольного образования)</t>
    </r>
  </si>
  <si>
    <t>Капитальный ремонт защитной дамбы на левом  берегу р. Урсдон выше автодорожного моста  г.Алагир, с.Кора-Синдикау</t>
  </si>
  <si>
    <t>Строительство спортивного комплекса в г.Дигора</t>
  </si>
  <si>
    <t>Капитальный ремонт детского сада "Солнышко" в рамках модернизации региональных систем дошкольного образования</t>
  </si>
  <si>
    <t>1225 мест</t>
  </si>
  <si>
    <t>110 мест</t>
  </si>
  <si>
    <t>79,5 
тыс.га</t>
  </si>
  <si>
    <t>Строительство инфекционного корпуса на 100 коек Республиканской детской клинической больницы, г.Владикавказ</t>
  </si>
  <si>
    <t>об использовании государственных капитальных вложений, выделенных из федерального бюджета 
по Республике Северная Осетия-Алания за 2015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</si>
</sst>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0"/>
    <numFmt numFmtId="172" formatCode="0.000000"/>
    <numFmt numFmtId="173" formatCode="0.00000"/>
    <numFmt numFmtId="174" formatCode="0.0000"/>
    <numFmt numFmtId="175" formatCode="0.000"/>
    <numFmt numFmtId="176" formatCode="_(* #,##0.0_);_(* \(#,##0.0\);_(* &quot;-&quot;??_);_(@_)"/>
    <numFmt numFmtId="177" formatCode="_-* #,##0.000_р_._-;\-* #,##0.000_р_._-;_-* &quot;-&quot;???_р_._-;_-@_-"/>
    <numFmt numFmtId="178" formatCode="_-* #,##0.0_р_._-;\-* #,##0.0_р_._-;_-* &quot;-&quot;??_р_._-;_-@_-"/>
    <numFmt numFmtId="179" formatCode="0.0000000"/>
  </numFmts>
  <fonts count="63">
    <font>
      <sz val="10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i/>
      <u val="single"/>
      <sz val="12"/>
      <name val="Times New Roman"/>
      <family val="1"/>
    </font>
    <font>
      <b/>
      <sz val="11"/>
      <name val="Arial Cyr"/>
      <family val="0"/>
    </font>
    <font>
      <b/>
      <sz val="10"/>
      <name val="Helv"/>
      <family val="0"/>
    </font>
    <font>
      <b/>
      <sz val="10"/>
      <name val="Arial"/>
      <family val="2"/>
    </font>
    <font>
      <b/>
      <i/>
      <sz val="10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u val="single"/>
      <sz val="10"/>
      <color indexed="20"/>
      <name val="Arial Cyr"/>
      <family val="0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10"/>
      <color theme="11"/>
      <name val="Arial Cyr"/>
      <family val="0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 indent="1"/>
    </xf>
    <xf numFmtId="0" fontId="7" fillId="0" borderId="0" xfId="0" applyFont="1" applyFill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64" fontId="5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6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 indent="2"/>
    </xf>
    <xf numFmtId="49" fontId="16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49" fontId="16" fillId="0" borderId="0" xfId="0" applyNumberFormat="1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left" vertical="center" wrapText="1" indent="2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 applyProtection="1">
      <alignment horizontal="left" vertical="center" wrapText="1" indent="2"/>
      <protection locked="0"/>
    </xf>
    <xf numFmtId="0" fontId="14" fillId="0" borderId="0" xfId="0" applyFont="1" applyFill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62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49" fontId="12" fillId="0" borderId="0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Alignment="1">
      <alignment horizontal="center" wrapText="1"/>
    </xf>
    <xf numFmtId="0" fontId="1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 wrapText="1"/>
    </xf>
    <xf numFmtId="3" fontId="20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="106" zoomScaleNormal="106" zoomScaleSheetLayoutView="100" zoomScalePageLayoutView="0" workbookViewId="0" topLeftCell="A1">
      <selection activeCell="K9" sqref="K9"/>
    </sheetView>
  </sheetViews>
  <sheetFormatPr defaultColWidth="9.00390625" defaultRowHeight="12.75"/>
  <cols>
    <col min="1" max="1" width="59.625" style="1" customWidth="1"/>
    <col min="2" max="2" width="13.625" style="1" customWidth="1"/>
    <col min="3" max="3" width="13.00390625" style="1" customWidth="1"/>
    <col min="4" max="4" width="12.625" style="1" customWidth="1"/>
    <col min="5" max="5" width="13.375" style="1" customWidth="1"/>
    <col min="6" max="6" width="8.25390625" style="1" customWidth="1"/>
    <col min="7" max="7" width="8.00390625" style="1" customWidth="1"/>
    <col min="8" max="16384" width="9.125" style="1" customWidth="1"/>
  </cols>
  <sheetData>
    <row r="1" spans="1:7" s="4" customFormat="1" ht="15">
      <c r="A1" s="65" t="s">
        <v>63</v>
      </c>
      <c r="B1" s="68"/>
      <c r="C1" s="68"/>
      <c r="D1" s="69"/>
      <c r="E1" s="70"/>
      <c r="F1" s="71"/>
      <c r="G1" s="71"/>
    </row>
    <row r="2" spans="1:7" s="4" customFormat="1" ht="23.25" customHeight="1">
      <c r="A2" s="65" t="s">
        <v>139</v>
      </c>
      <c r="B2" s="68"/>
      <c r="C2" s="68"/>
      <c r="D2" s="69"/>
      <c r="E2" s="70"/>
      <c r="F2" s="71"/>
      <c r="G2" s="71"/>
    </row>
    <row r="3" spans="1:7" s="2" customFormat="1" ht="15">
      <c r="A3" s="72" t="s">
        <v>15</v>
      </c>
      <c r="B3" s="72"/>
      <c r="C3" s="72"/>
      <c r="D3" s="72"/>
      <c r="E3" s="72"/>
      <c r="F3" s="72"/>
      <c r="G3" s="72"/>
    </row>
    <row r="4" spans="1:7" s="4" customFormat="1" ht="63.75" customHeight="1">
      <c r="A4" s="3"/>
      <c r="B4" s="3" t="s">
        <v>0</v>
      </c>
      <c r="C4" s="3" t="s">
        <v>65</v>
      </c>
      <c r="D4" s="3" t="s">
        <v>108</v>
      </c>
      <c r="E4" s="3" t="s">
        <v>62</v>
      </c>
      <c r="F4" s="3" t="s">
        <v>38</v>
      </c>
      <c r="G4" s="3" t="s">
        <v>64</v>
      </c>
    </row>
    <row r="5" spans="1:7" s="11" customFormat="1" ht="31.5">
      <c r="A5" s="5" t="s">
        <v>18</v>
      </c>
      <c r="B5" s="23">
        <f>B7+B58</f>
        <v>4151798.4800000004</v>
      </c>
      <c r="C5" s="23">
        <f>C7+C58</f>
        <v>4151798.4800000004</v>
      </c>
      <c r="D5" s="23">
        <f>D7+D58</f>
        <v>2689636.4591300003</v>
      </c>
      <c r="E5" s="23">
        <f>E7+E58</f>
        <v>3236342.48</v>
      </c>
      <c r="F5" s="50"/>
      <c r="G5" s="50"/>
    </row>
    <row r="6" spans="1:7" s="11" customFormat="1" ht="15.75">
      <c r="A6" s="10" t="s">
        <v>1</v>
      </c>
      <c r="B6" s="7"/>
      <c r="C6" s="24"/>
      <c r="D6" s="24"/>
      <c r="E6" s="24"/>
      <c r="F6" s="51"/>
      <c r="G6" s="51"/>
    </row>
    <row r="7" spans="1:7" s="11" customFormat="1" ht="94.5">
      <c r="A7" s="34" t="s">
        <v>52</v>
      </c>
      <c r="B7" s="23">
        <f>B8+B16+B29+B53</f>
        <v>1840633.2000000002</v>
      </c>
      <c r="C7" s="23">
        <f>C8+C16+C29+C53</f>
        <v>1840633.2000000002</v>
      </c>
      <c r="D7" s="23">
        <f>D8+D16+D29+D53</f>
        <v>1840633.2000000002</v>
      </c>
      <c r="E7" s="23">
        <f>E8+E16+E29+E53</f>
        <v>2118945.176</v>
      </c>
      <c r="F7" s="50"/>
      <c r="G7" s="50"/>
    </row>
    <row r="8" spans="1:7" s="11" customFormat="1" ht="15.75">
      <c r="A8" s="12" t="s">
        <v>4</v>
      </c>
      <c r="B8" s="23">
        <f>SUM(B9:B15)</f>
        <v>8986.1</v>
      </c>
      <c r="C8" s="23">
        <f>SUM(C9:C15)</f>
        <v>8986.1</v>
      </c>
      <c r="D8" s="23">
        <f>SUM(D9:D15)</f>
        <v>8986.1</v>
      </c>
      <c r="E8" s="23">
        <f>SUM(E9:E15)</f>
        <v>8986.1</v>
      </c>
      <c r="F8" s="48"/>
      <c r="G8" s="48"/>
    </row>
    <row r="9" spans="1:7" s="11" customFormat="1" ht="47.25">
      <c r="A9" s="38" t="s">
        <v>119</v>
      </c>
      <c r="B9" s="39"/>
      <c r="C9" s="39"/>
      <c r="D9" s="39"/>
      <c r="E9" s="39"/>
      <c r="F9" s="59"/>
      <c r="G9" s="59"/>
    </row>
    <row r="10" spans="1:7" s="11" customFormat="1" ht="47.25">
      <c r="A10" s="14" t="s">
        <v>5</v>
      </c>
      <c r="B10" s="39"/>
      <c r="C10" s="39"/>
      <c r="D10" s="39"/>
      <c r="E10" s="39"/>
      <c r="F10" s="52"/>
      <c r="G10" s="52"/>
    </row>
    <row r="11" spans="1:7" s="11" customFormat="1" ht="31.5">
      <c r="A11" s="9" t="s">
        <v>16</v>
      </c>
      <c r="B11" s="25"/>
      <c r="C11" s="25"/>
      <c r="D11" s="25"/>
      <c r="E11" s="25"/>
      <c r="F11" s="47"/>
      <c r="G11" s="47"/>
    </row>
    <row r="12" spans="1:7" s="11" customFormat="1" ht="15.75">
      <c r="A12" s="40" t="s">
        <v>2</v>
      </c>
      <c r="B12" s="25"/>
      <c r="C12" s="25"/>
      <c r="D12" s="25"/>
      <c r="E12" s="25"/>
      <c r="F12" s="47" t="s">
        <v>21</v>
      </c>
      <c r="G12" s="47">
        <v>2017</v>
      </c>
    </row>
    <row r="13" spans="1:7" s="11" customFormat="1" ht="31.5">
      <c r="A13" s="14" t="s">
        <v>49</v>
      </c>
      <c r="B13" s="25"/>
      <c r="C13" s="25"/>
      <c r="D13" s="25"/>
      <c r="E13" s="25"/>
      <c r="F13" s="47"/>
      <c r="G13" s="47"/>
    </row>
    <row r="14" spans="1:7" s="11" customFormat="1" ht="47.25">
      <c r="A14" s="9" t="s">
        <v>51</v>
      </c>
      <c r="B14" s="25"/>
      <c r="C14" s="25"/>
      <c r="D14" s="25"/>
      <c r="E14" s="25"/>
      <c r="F14" s="47"/>
      <c r="G14" s="47"/>
    </row>
    <row r="15" spans="1:7" s="11" customFormat="1" ht="15.75">
      <c r="A15" s="40" t="s">
        <v>3</v>
      </c>
      <c r="B15" s="25">
        <f>9984.5-998.4</f>
        <v>8986.1</v>
      </c>
      <c r="C15" s="25">
        <f>9984.5-998.4</f>
        <v>8986.1</v>
      </c>
      <c r="D15" s="25">
        <f>9984.5-998.4</f>
        <v>8986.1</v>
      </c>
      <c r="E15" s="25">
        <f>9984.5-998.4</f>
        <v>8986.1</v>
      </c>
      <c r="F15" s="47"/>
      <c r="G15" s="47" t="s">
        <v>50</v>
      </c>
    </row>
    <row r="16" spans="1:7" s="11" customFormat="1" ht="15.75">
      <c r="A16" s="12" t="s">
        <v>6</v>
      </c>
      <c r="B16" s="23">
        <f>B17+B24</f>
        <v>82182.5</v>
      </c>
      <c r="C16" s="23">
        <f>C17+C24</f>
        <v>82182.5</v>
      </c>
      <c r="D16" s="23">
        <f>D17+D24</f>
        <v>82182.5</v>
      </c>
      <c r="E16" s="23">
        <f>E17+E24</f>
        <v>82182.5</v>
      </c>
      <c r="F16" s="48"/>
      <c r="G16" s="48"/>
    </row>
    <row r="17" spans="1:7" s="11" customFormat="1" ht="47.25">
      <c r="A17" s="13" t="s">
        <v>73</v>
      </c>
      <c r="B17" s="6">
        <f>B18</f>
        <v>41982.5</v>
      </c>
      <c r="C17" s="6">
        <f>C18</f>
        <v>41982.5</v>
      </c>
      <c r="D17" s="6">
        <f>D18</f>
        <v>41982.5</v>
      </c>
      <c r="E17" s="6">
        <f>E18</f>
        <v>41982.5</v>
      </c>
      <c r="F17" s="49"/>
      <c r="G17" s="49"/>
    </row>
    <row r="18" spans="1:7" s="11" customFormat="1" ht="47.25">
      <c r="A18" s="18" t="s">
        <v>11</v>
      </c>
      <c r="B18" s="6">
        <f>SUM(B20:B23)</f>
        <v>41982.5</v>
      </c>
      <c r="C18" s="6">
        <f>SUM(C20:C23)</f>
        <v>41982.5</v>
      </c>
      <c r="D18" s="6">
        <f>SUM(D20:D23)</f>
        <v>41982.5</v>
      </c>
      <c r="E18" s="6">
        <f>SUM(E20:E23)</f>
        <v>41982.5</v>
      </c>
      <c r="F18" s="49"/>
      <c r="G18" s="49"/>
    </row>
    <row r="19" spans="1:7" s="11" customFormat="1" ht="47.25">
      <c r="A19" s="33" t="s">
        <v>75</v>
      </c>
      <c r="B19" s="41"/>
      <c r="C19" s="41"/>
      <c r="D19" s="41"/>
      <c r="E19" s="41"/>
      <c r="F19" s="52"/>
      <c r="G19" s="52"/>
    </row>
    <row r="20" spans="1:7" s="11" customFormat="1" ht="47.25">
      <c r="A20" s="8" t="s">
        <v>13</v>
      </c>
      <c r="B20" s="41"/>
      <c r="C20" s="41"/>
      <c r="D20" s="41"/>
      <c r="E20" s="41"/>
      <c r="F20" s="47"/>
      <c r="G20" s="47"/>
    </row>
    <row r="21" spans="1:7" s="11" customFormat="1" ht="26.25">
      <c r="A21" s="40" t="s">
        <v>12</v>
      </c>
      <c r="B21" s="25">
        <v>3982.5</v>
      </c>
      <c r="C21" s="25">
        <v>3982.5</v>
      </c>
      <c r="D21" s="25">
        <v>3982.5</v>
      </c>
      <c r="E21" s="25">
        <v>3982.5</v>
      </c>
      <c r="F21" s="47" t="s">
        <v>19</v>
      </c>
      <c r="G21" s="47">
        <v>2015</v>
      </c>
    </row>
    <row r="22" spans="1:7" s="11" customFormat="1" ht="47.25">
      <c r="A22" s="8" t="s">
        <v>14</v>
      </c>
      <c r="B22" s="25"/>
      <c r="C22" s="25"/>
      <c r="D22" s="25"/>
      <c r="E22" s="25"/>
      <c r="F22" s="47"/>
      <c r="G22" s="47"/>
    </row>
    <row r="23" spans="1:7" s="11" customFormat="1" ht="15.75">
      <c r="A23" s="40" t="s">
        <v>12</v>
      </c>
      <c r="B23" s="25">
        <v>38000</v>
      </c>
      <c r="C23" s="25">
        <v>38000</v>
      </c>
      <c r="D23" s="25">
        <v>38000</v>
      </c>
      <c r="E23" s="25">
        <v>38000</v>
      </c>
      <c r="F23" s="47" t="s">
        <v>28</v>
      </c>
      <c r="G23" s="47">
        <v>2016</v>
      </c>
    </row>
    <row r="24" spans="1:7" s="11" customFormat="1" ht="63">
      <c r="A24" s="13" t="s">
        <v>85</v>
      </c>
      <c r="B24" s="6">
        <f>SUM(B25)</f>
        <v>40200</v>
      </c>
      <c r="C24" s="6">
        <f>SUM(C25)</f>
        <v>40200</v>
      </c>
      <c r="D24" s="6">
        <f>SUM(D25)</f>
        <v>40200</v>
      </c>
      <c r="E24" s="6">
        <f>SUM(E25)</f>
        <v>40200</v>
      </c>
      <c r="F24" s="47"/>
      <c r="G24" s="47"/>
    </row>
    <row r="25" spans="1:7" s="11" customFormat="1" ht="47.25">
      <c r="A25" s="18" t="s">
        <v>34</v>
      </c>
      <c r="B25" s="6">
        <f>B28</f>
        <v>40200</v>
      </c>
      <c r="C25" s="6">
        <f>C28</f>
        <v>40200</v>
      </c>
      <c r="D25" s="6">
        <f>D28</f>
        <v>40200</v>
      </c>
      <c r="E25" s="6">
        <f>E28</f>
        <v>40200</v>
      </c>
      <c r="F25" s="47"/>
      <c r="G25" s="47"/>
    </row>
    <row r="26" spans="1:7" s="11" customFormat="1" ht="47.25">
      <c r="A26" s="33" t="s">
        <v>74</v>
      </c>
      <c r="B26" s="25"/>
      <c r="C26" s="25"/>
      <c r="D26" s="25"/>
      <c r="E26" s="25"/>
      <c r="F26" s="47"/>
      <c r="G26" s="47"/>
    </row>
    <row r="27" spans="1:7" s="11" customFormat="1" ht="47.25">
      <c r="A27" s="8" t="s">
        <v>35</v>
      </c>
      <c r="B27" s="25"/>
      <c r="C27" s="25"/>
      <c r="D27" s="25"/>
      <c r="E27" s="25"/>
      <c r="F27" s="47"/>
      <c r="G27" s="47"/>
    </row>
    <row r="28" spans="1:7" s="11" customFormat="1" ht="26.25">
      <c r="A28" s="40" t="s">
        <v>36</v>
      </c>
      <c r="B28" s="25">
        <v>40200</v>
      </c>
      <c r="C28" s="25">
        <v>40200</v>
      </c>
      <c r="D28" s="25">
        <v>40200</v>
      </c>
      <c r="E28" s="25">
        <v>40200</v>
      </c>
      <c r="F28" s="47" t="s">
        <v>137</v>
      </c>
      <c r="G28" s="47">
        <v>2015</v>
      </c>
    </row>
    <row r="29" spans="1:12" s="11" customFormat="1" ht="15.75">
      <c r="A29" s="12" t="s">
        <v>10</v>
      </c>
      <c r="B29" s="6">
        <f>B32+B37</f>
        <v>1647483.3</v>
      </c>
      <c r="C29" s="6">
        <f>C32+C37</f>
        <v>1647483.3</v>
      </c>
      <c r="D29" s="6">
        <f>D32+D37</f>
        <v>1647483.3</v>
      </c>
      <c r="E29" s="6">
        <f>E32+E37</f>
        <v>1925795.276</v>
      </c>
      <c r="F29" s="53"/>
      <c r="G29" s="48"/>
      <c r="H29" s="16"/>
      <c r="I29" s="16"/>
      <c r="J29" s="16"/>
      <c r="K29" s="16"/>
      <c r="L29" s="16"/>
    </row>
    <row r="30" spans="1:7" s="11" customFormat="1" ht="31.5">
      <c r="A30" s="13" t="s">
        <v>76</v>
      </c>
      <c r="B30" s="23"/>
      <c r="C30" s="23"/>
      <c r="D30" s="23"/>
      <c r="E30" s="23"/>
      <c r="F30" s="49"/>
      <c r="G30" s="49"/>
    </row>
    <row r="31" spans="1:7" s="11" customFormat="1" ht="31.5">
      <c r="A31" s="18" t="s">
        <v>109</v>
      </c>
      <c r="B31" s="23"/>
      <c r="C31" s="23"/>
      <c r="D31" s="23"/>
      <c r="E31" s="23"/>
      <c r="F31" s="49"/>
      <c r="G31" s="49"/>
    </row>
    <row r="32" spans="1:7" s="11" customFormat="1" ht="15.75">
      <c r="A32" s="12" t="s">
        <v>118</v>
      </c>
      <c r="B32" s="23">
        <f>B36</f>
        <v>0</v>
      </c>
      <c r="C32" s="23">
        <f>C36</f>
        <v>0</v>
      </c>
      <c r="D32" s="23">
        <f>D36</f>
        <v>0</v>
      </c>
      <c r="E32" s="23">
        <f>E36</f>
        <v>159211</v>
      </c>
      <c r="F32" s="49"/>
      <c r="G32" s="49"/>
    </row>
    <row r="33" spans="1:7" s="11" customFormat="1" ht="15.75">
      <c r="A33" s="42" t="s">
        <v>114</v>
      </c>
      <c r="B33" s="23"/>
      <c r="C33" s="23"/>
      <c r="D33" s="23"/>
      <c r="E33" s="23"/>
      <c r="F33" s="49"/>
      <c r="G33" s="49"/>
    </row>
    <row r="34" spans="1:7" s="11" customFormat="1" ht="47.25">
      <c r="A34" s="14" t="s">
        <v>115</v>
      </c>
      <c r="B34" s="23"/>
      <c r="C34" s="23"/>
      <c r="D34" s="23"/>
      <c r="E34" s="23"/>
      <c r="F34" s="49"/>
      <c r="G34" s="49"/>
    </row>
    <row r="35" spans="1:7" s="11" customFormat="1" ht="63">
      <c r="A35" s="9" t="s">
        <v>116</v>
      </c>
      <c r="B35" s="23"/>
      <c r="C35" s="23"/>
      <c r="D35" s="23"/>
      <c r="E35" s="23"/>
      <c r="F35" s="49"/>
      <c r="G35" s="49"/>
    </row>
    <row r="36" spans="1:7" s="11" customFormat="1" ht="15.75">
      <c r="A36" s="11" t="s">
        <v>36</v>
      </c>
      <c r="B36" s="25">
        <f>101.5-101.5</f>
        <v>0</v>
      </c>
      <c r="C36" s="25"/>
      <c r="D36" s="25"/>
      <c r="E36" s="25">
        <v>159211</v>
      </c>
      <c r="F36" s="47" t="s">
        <v>117</v>
      </c>
      <c r="G36" s="47">
        <v>2015</v>
      </c>
    </row>
    <row r="37" spans="1:7" s="11" customFormat="1" ht="15.75">
      <c r="A37" s="12" t="s">
        <v>7</v>
      </c>
      <c r="B37" s="23">
        <f>SUM(B40:B52)</f>
        <v>1647483.3</v>
      </c>
      <c r="C37" s="23">
        <f>SUM(C40:C52)</f>
        <v>1647483.3</v>
      </c>
      <c r="D37" s="23">
        <f>SUM(D40:D52)</f>
        <v>1647483.3</v>
      </c>
      <c r="E37" s="23">
        <f>SUM(E40:E52)</f>
        <v>1766584.276</v>
      </c>
      <c r="F37" s="47"/>
      <c r="G37" s="47"/>
    </row>
    <row r="38" spans="1:7" s="11" customFormat="1" ht="15.75">
      <c r="A38" s="42" t="s">
        <v>8</v>
      </c>
      <c r="B38" s="23"/>
      <c r="C38" s="23"/>
      <c r="D38" s="23"/>
      <c r="E38" s="23"/>
      <c r="F38" s="49"/>
      <c r="G38" s="49"/>
    </row>
    <row r="39" spans="1:7" s="11" customFormat="1" ht="47.25">
      <c r="A39" s="14" t="s">
        <v>77</v>
      </c>
      <c r="B39" s="41"/>
      <c r="C39" s="41"/>
      <c r="D39" s="41"/>
      <c r="E39" s="41"/>
      <c r="F39" s="49"/>
      <c r="G39" s="49"/>
    </row>
    <row r="40" spans="1:7" s="11" customFormat="1" ht="31.5">
      <c r="A40" s="43" t="s">
        <v>33</v>
      </c>
      <c r="B40" s="41"/>
      <c r="C40" s="41"/>
      <c r="D40" s="41"/>
      <c r="E40" s="41"/>
      <c r="F40" s="49"/>
      <c r="G40" s="49"/>
    </row>
    <row r="41" spans="1:7" s="11" customFormat="1" ht="78.75">
      <c r="A41" s="9" t="s">
        <v>68</v>
      </c>
      <c r="B41" s="7"/>
      <c r="C41" s="7"/>
      <c r="D41" s="7"/>
      <c r="E41" s="7"/>
      <c r="F41" s="47"/>
      <c r="G41" s="47"/>
    </row>
    <row r="42" spans="1:7" s="11" customFormat="1" ht="15.75">
      <c r="A42" s="11" t="s">
        <v>36</v>
      </c>
      <c r="B42" s="7">
        <f>560924-45492.5</f>
        <v>515431.5</v>
      </c>
      <c r="C42" s="7">
        <f>560924-45492.5</f>
        <v>515431.5</v>
      </c>
      <c r="D42" s="7">
        <f>560924-45492.5</f>
        <v>515431.5</v>
      </c>
      <c r="E42" s="7">
        <v>565153.4</v>
      </c>
      <c r="F42" s="47" t="s">
        <v>20</v>
      </c>
      <c r="G42" s="47">
        <v>2015</v>
      </c>
    </row>
    <row r="43" spans="1:7" s="11" customFormat="1" ht="78.75">
      <c r="A43" s="9" t="s">
        <v>67</v>
      </c>
      <c r="B43" s="7"/>
      <c r="C43" s="7"/>
      <c r="D43" s="7"/>
      <c r="E43" s="7"/>
      <c r="F43" s="47"/>
      <c r="G43" s="47"/>
    </row>
    <row r="44" spans="1:7" s="11" customFormat="1" ht="15.75">
      <c r="A44" s="11" t="s">
        <v>3</v>
      </c>
      <c r="B44" s="7">
        <f>2407.1-2407.1</f>
        <v>0</v>
      </c>
      <c r="C44" s="7"/>
      <c r="D44" s="7"/>
      <c r="E44" s="7"/>
      <c r="F44" s="47"/>
      <c r="G44" s="47">
        <v>2015</v>
      </c>
    </row>
    <row r="45" spans="1:7" s="11" customFormat="1" ht="47.25">
      <c r="A45" s="29" t="s">
        <v>53</v>
      </c>
      <c r="B45" s="26"/>
      <c r="C45" s="26"/>
      <c r="D45" s="26"/>
      <c r="E45" s="26"/>
      <c r="F45" s="52"/>
      <c r="G45" s="52"/>
    </row>
    <row r="46" spans="1:7" s="11" customFormat="1" ht="63">
      <c r="A46" s="9" t="s">
        <v>9</v>
      </c>
      <c r="B46" s="7"/>
      <c r="C46" s="7"/>
      <c r="D46" s="7"/>
      <c r="E46" s="7"/>
      <c r="F46" s="47"/>
      <c r="G46" s="47"/>
    </row>
    <row r="47" spans="1:7" s="11" customFormat="1" ht="26.25">
      <c r="A47" s="11" t="s">
        <v>36</v>
      </c>
      <c r="B47" s="7">
        <f>630000-2551.4</f>
        <v>627448.6</v>
      </c>
      <c r="C47" s="7">
        <f>630000-2551.4</f>
        <v>627448.6</v>
      </c>
      <c r="D47" s="7">
        <f>630000-2551.4</f>
        <v>627448.6</v>
      </c>
      <c r="E47" s="7">
        <v>696332.041</v>
      </c>
      <c r="F47" s="47" t="s">
        <v>22</v>
      </c>
      <c r="G47" s="47">
        <v>2015</v>
      </c>
    </row>
    <row r="48" spans="1:7" s="11" customFormat="1" ht="63">
      <c r="A48" s="9" t="s">
        <v>47</v>
      </c>
      <c r="B48" s="25"/>
      <c r="C48" s="7"/>
      <c r="D48" s="7"/>
      <c r="E48" s="7"/>
      <c r="F48" s="47"/>
      <c r="G48" s="47"/>
    </row>
    <row r="49" spans="1:7" s="11" customFormat="1" ht="15.75">
      <c r="A49" s="11" t="s">
        <v>2</v>
      </c>
      <c r="B49" s="7">
        <f>554603.2-300000+250000</f>
        <v>504603.19999999995</v>
      </c>
      <c r="C49" s="7">
        <f>554603.2-300000+250000</f>
        <v>504603.19999999995</v>
      </c>
      <c r="D49" s="7">
        <f>554603.2-300000+250000</f>
        <v>504603.19999999995</v>
      </c>
      <c r="E49" s="7">
        <v>505098.835</v>
      </c>
      <c r="F49" s="47" t="s">
        <v>48</v>
      </c>
      <c r="G49" s="47">
        <v>2016</v>
      </c>
    </row>
    <row r="50" spans="1:7" s="11" customFormat="1" ht="47.25">
      <c r="A50" s="29" t="s">
        <v>54</v>
      </c>
      <c r="B50" s="25"/>
      <c r="C50" s="7"/>
      <c r="D50" s="7"/>
      <c r="E50" s="7"/>
      <c r="F50" s="47"/>
      <c r="G50" s="47"/>
    </row>
    <row r="51" s="11" customFormat="1" ht="47.25">
      <c r="A51" s="9" t="s">
        <v>89</v>
      </c>
    </row>
    <row r="52" spans="1:7" s="11" customFormat="1" ht="26.25">
      <c r="A52" s="11" t="s">
        <v>36</v>
      </c>
      <c r="B52" s="7">
        <f>55196-55196</f>
        <v>0</v>
      </c>
      <c r="C52" s="7"/>
      <c r="D52" s="7"/>
      <c r="E52" s="7"/>
      <c r="F52" s="47" t="s">
        <v>55</v>
      </c>
      <c r="G52" s="47">
        <v>2018</v>
      </c>
    </row>
    <row r="53" spans="1:5" s="11" customFormat="1" ht="15.75">
      <c r="A53" s="12" t="s">
        <v>100</v>
      </c>
      <c r="B53" s="23">
        <f>B54</f>
        <v>101981.3</v>
      </c>
      <c r="C53" s="23">
        <f aca="true" t="shared" si="0" ref="C53:E54">C54</f>
        <v>101981.3</v>
      </c>
      <c r="D53" s="23">
        <f t="shared" si="0"/>
        <v>101981.3</v>
      </c>
      <c r="E53" s="23">
        <f t="shared" si="0"/>
        <v>101981.3</v>
      </c>
    </row>
    <row r="54" spans="1:5" s="11" customFormat="1" ht="31.5">
      <c r="A54" s="5" t="s">
        <v>104</v>
      </c>
      <c r="B54" s="23">
        <f>B55</f>
        <v>101981.3</v>
      </c>
      <c r="C54" s="23">
        <f t="shared" si="0"/>
        <v>101981.3</v>
      </c>
      <c r="D54" s="23">
        <f t="shared" si="0"/>
        <v>101981.3</v>
      </c>
      <c r="E54" s="23">
        <f t="shared" si="0"/>
        <v>101981.3</v>
      </c>
    </row>
    <row r="55" spans="1:5" s="11" customFormat="1" ht="47.25">
      <c r="A55" s="34" t="s">
        <v>101</v>
      </c>
      <c r="B55" s="23">
        <f>B57</f>
        <v>101981.3</v>
      </c>
      <c r="C55" s="23">
        <f>C57</f>
        <v>101981.3</v>
      </c>
      <c r="D55" s="23">
        <f>D57</f>
        <v>101981.3</v>
      </c>
      <c r="E55" s="23">
        <f>E57</f>
        <v>101981.3</v>
      </c>
    </row>
    <row r="56" spans="1:5" s="11" customFormat="1" ht="15.75">
      <c r="A56" s="14" t="s">
        <v>102</v>
      </c>
      <c r="B56" s="25"/>
      <c r="C56" s="54"/>
      <c r="D56" s="54"/>
      <c r="E56" s="54"/>
    </row>
    <row r="57" spans="1:7" s="11" customFormat="1" ht="63">
      <c r="A57" s="9" t="s">
        <v>103</v>
      </c>
      <c r="B57" s="25">
        <v>101981.3</v>
      </c>
      <c r="C57" s="25">
        <v>101981.3</v>
      </c>
      <c r="D57" s="25">
        <v>101981.3</v>
      </c>
      <c r="E57" s="25">
        <v>101981.3</v>
      </c>
      <c r="G57" s="47">
        <v>2016</v>
      </c>
    </row>
    <row r="58" spans="1:7" s="30" customFormat="1" ht="78.75">
      <c r="A58" s="34" t="s">
        <v>56</v>
      </c>
      <c r="B58" s="6">
        <f>B59+B77+B83+B94+B98+B103+B113</f>
        <v>2311165.2800000003</v>
      </c>
      <c r="C58" s="6">
        <f>C59+C77+C83+C94+C98+C103+C113</f>
        <v>2311165.2800000003</v>
      </c>
      <c r="D58" s="6">
        <f>D59+D77+D83+D94+D98+D103+D113</f>
        <v>849003.25913</v>
      </c>
      <c r="E58" s="6">
        <f>E59+E77+E83+E94+E98+E103+E113</f>
        <v>1117397.304</v>
      </c>
      <c r="F58" s="50"/>
      <c r="G58" s="50"/>
    </row>
    <row r="59" spans="1:7" s="30" customFormat="1" ht="47.25">
      <c r="A59" s="5" t="s">
        <v>78</v>
      </c>
      <c r="B59" s="6">
        <f>B60</f>
        <v>1424017.23</v>
      </c>
      <c r="C59" s="6">
        <f>C60</f>
        <v>1424017.23</v>
      </c>
      <c r="D59" s="6">
        <f>D60</f>
        <v>569124.7200000001</v>
      </c>
      <c r="E59" s="6">
        <f>E60</f>
        <v>604747.4380000001</v>
      </c>
      <c r="F59" s="50"/>
      <c r="G59" s="50"/>
    </row>
    <row r="60" spans="1:7" s="11" customFormat="1" ht="31.5">
      <c r="A60" s="34" t="s">
        <v>80</v>
      </c>
      <c r="B60" s="6">
        <f>SUM(B61:B76)</f>
        <v>1424017.23</v>
      </c>
      <c r="C60" s="6">
        <f>SUM(C61:C76)</f>
        <v>1424017.23</v>
      </c>
      <c r="D60" s="6">
        <f>SUM(D61:D76)</f>
        <v>569124.7200000001</v>
      </c>
      <c r="E60" s="6">
        <f>SUM(E61:E76)</f>
        <v>604747.4380000001</v>
      </c>
      <c r="F60" s="50"/>
      <c r="G60" s="50"/>
    </row>
    <row r="61" spans="1:7" s="11" customFormat="1" ht="15.75">
      <c r="A61" s="31" t="s">
        <v>1</v>
      </c>
      <c r="B61" s="6"/>
      <c r="C61" s="19"/>
      <c r="D61" s="19"/>
      <c r="E61" s="19"/>
      <c r="F61" s="51"/>
      <c r="G61" s="51"/>
    </row>
    <row r="62" spans="1:7" s="14" customFormat="1" ht="31.5">
      <c r="A62" s="35" t="s">
        <v>29</v>
      </c>
      <c r="B62" s="20"/>
      <c r="C62" s="20"/>
      <c r="D62" s="20"/>
      <c r="E62" s="20"/>
      <c r="F62" s="55"/>
      <c r="G62" s="55"/>
    </row>
    <row r="63" spans="1:7" s="14" customFormat="1" ht="15.75">
      <c r="A63" s="32" t="s">
        <v>81</v>
      </c>
      <c r="B63" s="20"/>
      <c r="C63" s="20"/>
      <c r="D63" s="20"/>
      <c r="E63" s="20"/>
      <c r="F63" s="55"/>
      <c r="G63" s="55"/>
    </row>
    <row r="64" spans="1:7" s="14" customFormat="1" ht="47.25">
      <c r="A64" s="9" t="s">
        <v>138</v>
      </c>
      <c r="B64" s="7">
        <v>19995</v>
      </c>
      <c r="C64" s="7">
        <v>19995</v>
      </c>
      <c r="D64" s="7"/>
      <c r="E64" s="7">
        <v>19995</v>
      </c>
      <c r="F64" s="47" t="s">
        <v>40</v>
      </c>
      <c r="G64" s="57">
        <v>2017</v>
      </c>
    </row>
    <row r="65" spans="1:7" s="14" customFormat="1" ht="31.5">
      <c r="A65" s="32" t="s">
        <v>82</v>
      </c>
      <c r="B65" s="7"/>
      <c r="C65" s="7"/>
      <c r="D65" s="7"/>
      <c r="E65" s="7"/>
      <c r="F65" s="47"/>
      <c r="G65" s="56"/>
    </row>
    <row r="66" spans="1:7" s="11" customFormat="1" ht="31.5">
      <c r="A66" s="35" t="s">
        <v>30</v>
      </c>
      <c r="B66" s="7"/>
      <c r="C66" s="7"/>
      <c r="D66" s="7"/>
      <c r="E66" s="7"/>
      <c r="F66" s="21"/>
      <c r="G66" s="57"/>
    </row>
    <row r="67" spans="1:7" s="11" customFormat="1" ht="31.5">
      <c r="A67" s="44" t="s">
        <v>96</v>
      </c>
      <c r="B67" s="7">
        <v>40872.38</v>
      </c>
      <c r="C67" s="7">
        <v>40872.38</v>
      </c>
      <c r="D67" s="7">
        <v>40872.38</v>
      </c>
      <c r="E67" s="7">
        <v>40872.38</v>
      </c>
      <c r="F67" s="47" t="s">
        <v>24</v>
      </c>
      <c r="G67" s="57">
        <v>2015</v>
      </c>
    </row>
    <row r="68" spans="1:7" s="11" customFormat="1" ht="47.25">
      <c r="A68" s="44" t="s">
        <v>90</v>
      </c>
      <c r="B68" s="7">
        <v>302917.1</v>
      </c>
      <c r="C68" s="7">
        <v>302917.1</v>
      </c>
      <c r="D68" s="7">
        <v>112892.307</v>
      </c>
      <c r="E68" s="7">
        <v>99543.87</v>
      </c>
      <c r="F68" s="47" t="s">
        <v>91</v>
      </c>
      <c r="G68" s="57">
        <v>2016</v>
      </c>
    </row>
    <row r="69" spans="1:7" s="11" customFormat="1" ht="31.5">
      <c r="A69" s="35" t="s">
        <v>41</v>
      </c>
      <c r="B69" s="7"/>
      <c r="C69" s="7"/>
      <c r="D69" s="7"/>
      <c r="E69" s="7"/>
      <c r="F69" s="47"/>
      <c r="G69" s="57"/>
    </row>
    <row r="70" spans="1:7" s="11" customFormat="1" ht="31.5">
      <c r="A70" s="44" t="s">
        <v>97</v>
      </c>
      <c r="B70" s="7">
        <v>300892.7</v>
      </c>
      <c r="C70" s="7">
        <v>300892.7</v>
      </c>
      <c r="D70" s="7">
        <v>90267.84</v>
      </c>
      <c r="E70" s="7"/>
      <c r="F70" s="47" t="s">
        <v>92</v>
      </c>
      <c r="G70" s="57">
        <v>2015</v>
      </c>
    </row>
    <row r="71" spans="1:7" s="11" customFormat="1" ht="47.25">
      <c r="A71" s="44" t="s">
        <v>93</v>
      </c>
      <c r="B71" s="7">
        <v>80684.55</v>
      </c>
      <c r="C71" s="7">
        <v>80684.55</v>
      </c>
      <c r="D71" s="7"/>
      <c r="E71" s="7">
        <v>68808.07</v>
      </c>
      <c r="F71" s="47" t="s">
        <v>44</v>
      </c>
      <c r="G71" s="57">
        <v>2015</v>
      </c>
    </row>
    <row r="72" spans="1:7" s="11" customFormat="1" ht="47.25">
      <c r="A72" s="9" t="s">
        <v>94</v>
      </c>
      <c r="B72" s="7">
        <v>417155.5</v>
      </c>
      <c r="C72" s="7">
        <v>417155.5</v>
      </c>
      <c r="D72" s="7">
        <v>170378.499</v>
      </c>
      <c r="E72" s="7">
        <v>156837.02</v>
      </c>
      <c r="F72" s="21" t="s">
        <v>43</v>
      </c>
      <c r="G72" s="57">
        <v>2015</v>
      </c>
    </row>
    <row r="73" spans="1:7" s="11" customFormat="1" ht="31.5">
      <c r="A73" s="44" t="s">
        <v>31</v>
      </c>
      <c r="B73" s="7">
        <v>151900</v>
      </c>
      <c r="C73" s="7">
        <v>151900</v>
      </c>
      <c r="D73" s="7">
        <v>109950</v>
      </c>
      <c r="E73" s="7">
        <v>149400.95</v>
      </c>
      <c r="F73" s="47" t="s">
        <v>25</v>
      </c>
      <c r="G73" s="57">
        <v>2015</v>
      </c>
    </row>
    <row r="74" spans="1:7" s="11" customFormat="1" ht="47.25">
      <c r="A74" s="35" t="s">
        <v>42</v>
      </c>
      <c r="B74" s="7"/>
      <c r="C74" s="7"/>
      <c r="D74" s="7"/>
      <c r="E74" s="7"/>
      <c r="F74" s="21"/>
      <c r="G74" s="57"/>
    </row>
    <row r="75" spans="1:7" s="11" customFormat="1" ht="15.75">
      <c r="A75" s="32" t="s">
        <v>83</v>
      </c>
      <c r="B75" s="7"/>
      <c r="C75" s="7"/>
      <c r="D75" s="7"/>
      <c r="E75" s="7"/>
      <c r="F75" s="21"/>
      <c r="G75" s="57"/>
    </row>
    <row r="76" spans="1:7" s="11" customFormat="1" ht="31.5">
      <c r="A76" s="9" t="s">
        <v>95</v>
      </c>
      <c r="B76" s="7">
        <v>109600</v>
      </c>
      <c r="C76" s="7">
        <v>109600</v>
      </c>
      <c r="D76" s="7">
        <v>44763.694</v>
      </c>
      <c r="E76" s="7">
        <v>69290.148</v>
      </c>
      <c r="F76" s="47" t="s">
        <v>23</v>
      </c>
      <c r="G76" s="57">
        <v>2015</v>
      </c>
    </row>
    <row r="77" spans="1:7" s="11" customFormat="1" ht="31.5">
      <c r="A77" s="17" t="s">
        <v>79</v>
      </c>
      <c r="B77" s="6">
        <f>B78</f>
        <v>228000</v>
      </c>
      <c r="C77" s="6">
        <f>C78</f>
        <v>228000</v>
      </c>
      <c r="D77" s="6">
        <f>D78</f>
        <v>80456.68213</v>
      </c>
      <c r="E77" s="6">
        <f>E78</f>
        <v>121569.859</v>
      </c>
      <c r="F77" s="47"/>
      <c r="G77" s="57"/>
    </row>
    <row r="78" spans="1:7" s="11" customFormat="1" ht="47.25">
      <c r="A78" s="18" t="s">
        <v>39</v>
      </c>
      <c r="B78" s="6">
        <f>SUM(B80:B82)</f>
        <v>228000</v>
      </c>
      <c r="C78" s="6">
        <f>SUM(C80:C82)</f>
        <v>228000</v>
      </c>
      <c r="D78" s="6">
        <f>SUM(D80:D82)</f>
        <v>80456.68213</v>
      </c>
      <c r="E78" s="6">
        <f>SUM(E80:E82)</f>
        <v>121569.859</v>
      </c>
      <c r="F78" s="49"/>
      <c r="G78" s="49"/>
    </row>
    <row r="79" spans="1:7" s="11" customFormat="1" ht="15.75">
      <c r="A79" s="32" t="s">
        <v>84</v>
      </c>
      <c r="B79" s="6"/>
      <c r="C79" s="19"/>
      <c r="D79" s="19"/>
      <c r="E79" s="19"/>
      <c r="F79" s="58"/>
      <c r="G79" s="58"/>
    </row>
    <row r="80" spans="1:7" s="11" customFormat="1" ht="31.5">
      <c r="A80" s="44" t="s">
        <v>17</v>
      </c>
      <c r="B80" s="7">
        <v>68000</v>
      </c>
      <c r="C80" s="7">
        <v>68000</v>
      </c>
      <c r="D80" s="7">
        <v>49335.80513</v>
      </c>
      <c r="E80" s="7">
        <f>63603.956+2867.5</f>
        <v>66471.456</v>
      </c>
      <c r="F80" s="57" t="s">
        <v>26</v>
      </c>
      <c r="G80" s="57">
        <v>2015</v>
      </c>
    </row>
    <row r="81" spans="1:7" s="11" customFormat="1" ht="47.25">
      <c r="A81" s="44" t="s">
        <v>32</v>
      </c>
      <c r="B81" s="7">
        <v>90000</v>
      </c>
      <c r="C81" s="7">
        <v>90000</v>
      </c>
      <c r="D81" s="7">
        <v>31120.877</v>
      </c>
      <c r="E81" s="7">
        <v>47870.7</v>
      </c>
      <c r="F81" s="57" t="s">
        <v>27</v>
      </c>
      <c r="G81" s="57">
        <v>2015</v>
      </c>
    </row>
    <row r="82" spans="1:7" s="11" customFormat="1" ht="31.5">
      <c r="A82" s="44" t="s">
        <v>45</v>
      </c>
      <c r="B82" s="7">
        <v>70000</v>
      </c>
      <c r="C82" s="7">
        <v>70000</v>
      </c>
      <c r="D82" s="7"/>
      <c r="E82" s="25">
        <v>7227.703</v>
      </c>
      <c r="F82" s="57" t="s">
        <v>46</v>
      </c>
      <c r="G82" s="57">
        <v>2015</v>
      </c>
    </row>
    <row r="83" spans="1:7" s="11" customFormat="1" ht="63">
      <c r="A83" s="36" t="s">
        <v>87</v>
      </c>
      <c r="B83" s="23">
        <f>B84</f>
        <v>228878.35</v>
      </c>
      <c r="C83" s="23">
        <f>C84</f>
        <v>228878.35</v>
      </c>
      <c r="D83" s="23">
        <f>D84</f>
        <v>0</v>
      </c>
      <c r="E83" s="23">
        <f>E84</f>
        <v>0</v>
      </c>
      <c r="F83" s="57"/>
      <c r="G83" s="57"/>
    </row>
    <row r="84" spans="1:7" s="27" customFormat="1" ht="63">
      <c r="A84" s="18" t="s">
        <v>37</v>
      </c>
      <c r="B84" s="23">
        <f>SUM(B86:B92)</f>
        <v>228878.35</v>
      </c>
      <c r="C84" s="23">
        <f>SUM(C86:C92)</f>
        <v>228878.35</v>
      </c>
      <c r="D84" s="23">
        <f>SUM(D86:D92)</f>
        <v>0</v>
      </c>
      <c r="E84" s="23">
        <f>SUM(E86:E92)</f>
        <v>0</v>
      </c>
      <c r="F84" s="51"/>
      <c r="G84" s="46"/>
    </row>
    <row r="85" spans="1:7" s="27" customFormat="1" ht="31.5">
      <c r="A85" s="32" t="s">
        <v>82</v>
      </c>
      <c r="B85" s="23"/>
      <c r="C85" s="23"/>
      <c r="D85" s="23"/>
      <c r="E85" s="23"/>
      <c r="F85" s="51"/>
      <c r="G85" s="46"/>
    </row>
    <row r="86" spans="1:7" s="11" customFormat="1" ht="31.5">
      <c r="A86" s="9" t="s">
        <v>57</v>
      </c>
      <c r="B86" s="25">
        <v>29506.62</v>
      </c>
      <c r="C86" s="25">
        <v>29506.62</v>
      </c>
      <c r="D86" s="66"/>
      <c r="E86" s="66"/>
      <c r="F86" s="45" t="s">
        <v>98</v>
      </c>
      <c r="G86" s="46" t="s">
        <v>50</v>
      </c>
    </row>
    <row r="87" spans="1:7" s="11" customFormat="1" ht="31.5">
      <c r="A87" s="9" t="s">
        <v>58</v>
      </c>
      <c r="B87" s="25">
        <v>29506.62</v>
      </c>
      <c r="C87" s="25">
        <v>29506.62</v>
      </c>
      <c r="D87" s="66"/>
      <c r="E87" s="67"/>
      <c r="F87" s="45" t="s">
        <v>98</v>
      </c>
      <c r="G87" s="46" t="s">
        <v>50</v>
      </c>
    </row>
    <row r="88" spans="1:7" s="11" customFormat="1" ht="31.5">
      <c r="A88" s="9" t="s">
        <v>59</v>
      </c>
      <c r="B88" s="25">
        <v>29506.62</v>
      </c>
      <c r="C88" s="25">
        <v>29506.62</v>
      </c>
      <c r="D88" s="66"/>
      <c r="E88" s="67"/>
      <c r="F88" s="45" t="s">
        <v>98</v>
      </c>
      <c r="G88" s="46" t="s">
        <v>50</v>
      </c>
    </row>
    <row r="89" spans="1:7" s="11" customFormat="1" ht="31.5">
      <c r="A89" s="9" t="s">
        <v>60</v>
      </c>
      <c r="B89" s="25">
        <v>29506.62</v>
      </c>
      <c r="C89" s="25">
        <v>29506.62</v>
      </c>
      <c r="D89" s="66"/>
      <c r="E89" s="67"/>
      <c r="F89" s="45" t="s">
        <v>98</v>
      </c>
      <c r="G89" s="46" t="s">
        <v>50</v>
      </c>
    </row>
    <row r="90" spans="1:7" s="11" customFormat="1" ht="31.5">
      <c r="A90" s="9" t="s">
        <v>61</v>
      </c>
      <c r="B90" s="25">
        <v>61665.28</v>
      </c>
      <c r="C90" s="25">
        <v>61665.28</v>
      </c>
      <c r="D90" s="66"/>
      <c r="E90" s="67"/>
      <c r="F90" s="45" t="s">
        <v>98</v>
      </c>
      <c r="G90" s="46" t="s">
        <v>50</v>
      </c>
    </row>
    <row r="91" spans="1:7" s="11" customFormat="1" ht="15.75">
      <c r="A91" s="9" t="s">
        <v>126</v>
      </c>
      <c r="B91" s="25">
        <v>24656.25</v>
      </c>
      <c r="C91" s="25">
        <v>24656.25</v>
      </c>
      <c r="D91" s="25"/>
      <c r="E91" s="63"/>
      <c r="F91" s="45" t="s">
        <v>127</v>
      </c>
      <c r="G91" s="46" t="s">
        <v>128</v>
      </c>
    </row>
    <row r="92" spans="1:7" s="11" customFormat="1" ht="15.75">
      <c r="A92" s="9" t="s">
        <v>133</v>
      </c>
      <c r="B92" s="25">
        <v>24530.34</v>
      </c>
      <c r="C92" s="25">
        <v>24530.34</v>
      </c>
      <c r="D92" s="25"/>
      <c r="E92" s="63"/>
      <c r="F92" s="45" t="s">
        <v>127</v>
      </c>
      <c r="G92" s="46" t="s">
        <v>128</v>
      </c>
    </row>
    <row r="93" spans="1:7" s="11" customFormat="1" ht="15.75">
      <c r="A93" s="9"/>
      <c r="B93" s="25"/>
      <c r="D93" s="25"/>
      <c r="E93" s="25"/>
      <c r="F93" s="45"/>
      <c r="G93" s="46"/>
    </row>
    <row r="94" spans="1:7" s="11" customFormat="1" ht="63">
      <c r="A94" s="17" t="s">
        <v>85</v>
      </c>
      <c r="B94" s="23">
        <f>B95</f>
        <v>24580</v>
      </c>
      <c r="C94" s="23">
        <f>C95</f>
        <v>24580</v>
      </c>
      <c r="D94" s="23">
        <f>D95</f>
        <v>21507.141</v>
      </c>
      <c r="E94" s="23">
        <f>E95</f>
        <v>21507.141</v>
      </c>
      <c r="F94" s="45"/>
      <c r="G94" s="61"/>
    </row>
    <row r="95" spans="1:7" s="11" customFormat="1" ht="47.25">
      <c r="A95" s="13" t="s">
        <v>34</v>
      </c>
      <c r="B95" s="23">
        <f>B97</f>
        <v>24580</v>
      </c>
      <c r="C95" s="23">
        <f>C97</f>
        <v>24580</v>
      </c>
      <c r="D95" s="23">
        <f>D97</f>
        <v>21507.141</v>
      </c>
      <c r="E95" s="23">
        <f>E97</f>
        <v>21507.141</v>
      </c>
      <c r="F95" s="45"/>
      <c r="G95" s="51"/>
    </row>
    <row r="96" spans="1:7" s="11" customFormat="1" ht="15.75">
      <c r="A96" s="32" t="s">
        <v>86</v>
      </c>
      <c r="B96" s="23"/>
      <c r="C96" s="60"/>
      <c r="D96" s="28"/>
      <c r="E96" s="28"/>
      <c r="F96" s="45"/>
      <c r="G96" s="51"/>
    </row>
    <row r="97" spans="1:7" s="11" customFormat="1" ht="31.5">
      <c r="A97" s="9" t="s">
        <v>112</v>
      </c>
      <c r="B97" s="25">
        <v>24580</v>
      </c>
      <c r="C97" s="25">
        <v>24580</v>
      </c>
      <c r="D97" s="25">
        <v>21507.141</v>
      </c>
      <c r="E97" s="25">
        <v>21507.141</v>
      </c>
      <c r="F97" s="45" t="s">
        <v>120</v>
      </c>
      <c r="G97" s="46">
        <v>2015</v>
      </c>
    </row>
    <row r="98" spans="1:7" s="11" customFormat="1" ht="47.25">
      <c r="A98" s="13" t="s">
        <v>73</v>
      </c>
      <c r="B98" s="6">
        <f>B99</f>
        <v>69061.5</v>
      </c>
      <c r="C98" s="6">
        <f>C99</f>
        <v>69061.5</v>
      </c>
      <c r="D98" s="6">
        <f>D99</f>
        <v>69061.5</v>
      </c>
      <c r="E98" s="6">
        <f>E99</f>
        <v>69061.5</v>
      </c>
      <c r="F98" s="45"/>
      <c r="G98" s="61"/>
    </row>
    <row r="99" spans="1:7" s="11" customFormat="1" ht="94.5">
      <c r="A99" s="18" t="s">
        <v>130</v>
      </c>
      <c r="B99" s="6">
        <f>SUM(B101:B102)</f>
        <v>69061.5</v>
      </c>
      <c r="C99" s="6">
        <f>SUM(C101:C102)</f>
        <v>69061.5</v>
      </c>
      <c r="D99" s="6">
        <f>SUM(D101:D102)</f>
        <v>69061.5</v>
      </c>
      <c r="E99" s="6">
        <f>SUM(E101:E102)</f>
        <v>69061.5</v>
      </c>
      <c r="F99" s="45"/>
      <c r="G99" s="61"/>
    </row>
    <row r="100" spans="1:7" s="11" customFormat="1" ht="31.5">
      <c r="A100" s="37" t="s">
        <v>107</v>
      </c>
      <c r="B100" s="20"/>
      <c r="C100" s="25"/>
      <c r="D100" s="28"/>
      <c r="E100" s="28"/>
      <c r="F100" s="45"/>
      <c r="G100" s="61"/>
    </row>
    <row r="101" spans="1:7" s="11" customFormat="1" ht="31.5">
      <c r="A101" s="9" t="s">
        <v>113</v>
      </c>
      <c r="B101" s="25">
        <v>55546.6</v>
      </c>
      <c r="C101" s="25">
        <v>55546.6</v>
      </c>
      <c r="D101" s="25">
        <v>55546.6</v>
      </c>
      <c r="E101" s="25">
        <v>55546.6</v>
      </c>
      <c r="F101" s="45" t="s">
        <v>121</v>
      </c>
      <c r="G101" s="46">
        <v>2015</v>
      </c>
    </row>
    <row r="102" spans="1:7" s="11" customFormat="1" ht="47.25">
      <c r="A102" s="9" t="s">
        <v>132</v>
      </c>
      <c r="B102" s="25">
        <v>13514.9</v>
      </c>
      <c r="C102" s="25">
        <v>13514.9</v>
      </c>
      <c r="D102" s="25">
        <v>13514.9</v>
      </c>
      <c r="E102" s="25">
        <v>13514.9</v>
      </c>
      <c r="F102" s="45">
        <v>0.35</v>
      </c>
      <c r="G102" s="46">
        <v>2015</v>
      </c>
    </row>
    <row r="103" spans="1:7" s="11" customFormat="1" ht="31.5">
      <c r="A103" s="17" t="s">
        <v>69</v>
      </c>
      <c r="B103" s="6">
        <f>B104</f>
        <v>138967.2</v>
      </c>
      <c r="C103" s="6">
        <f>C104</f>
        <v>138967.2</v>
      </c>
      <c r="D103" s="6">
        <f>D104</f>
        <v>53067.515</v>
      </c>
      <c r="E103" s="6">
        <f>E104</f>
        <v>138967.2</v>
      </c>
      <c r="F103" s="45"/>
      <c r="G103" s="61"/>
    </row>
    <row r="104" spans="1:7" s="11" customFormat="1" ht="63">
      <c r="A104" s="18" t="s">
        <v>131</v>
      </c>
      <c r="B104" s="20">
        <f>SUM(B107:B112)</f>
        <v>138967.2</v>
      </c>
      <c r="C104" s="20">
        <f>SUM(C107:C112)</f>
        <v>138967.2</v>
      </c>
      <c r="D104" s="20">
        <f>SUM(D107:D112)</f>
        <v>53067.515</v>
      </c>
      <c r="E104" s="20">
        <f>SUM(E107:E112)</f>
        <v>138967.2</v>
      </c>
      <c r="F104" s="64" t="s">
        <v>135</v>
      </c>
      <c r="G104" s="46">
        <v>2015</v>
      </c>
    </row>
    <row r="105" spans="1:7" s="11" customFormat="1" ht="15.75">
      <c r="A105" s="37" t="s">
        <v>88</v>
      </c>
      <c r="B105" s="25"/>
      <c r="C105" s="25"/>
      <c r="D105" s="28"/>
      <c r="E105" s="28"/>
      <c r="F105" s="45"/>
      <c r="G105" s="61"/>
    </row>
    <row r="106" spans="1:7" s="11" customFormat="1" ht="15.75">
      <c r="A106" s="8" t="s">
        <v>1</v>
      </c>
      <c r="B106" s="7"/>
      <c r="C106" s="7"/>
      <c r="D106" s="7"/>
      <c r="E106" s="7"/>
      <c r="F106" s="61"/>
      <c r="G106" s="15"/>
    </row>
    <row r="107" spans="1:7" s="11" customFormat="1" ht="15.75">
      <c r="A107" s="9" t="s">
        <v>70</v>
      </c>
      <c r="B107" s="22">
        <f>51667.2-6000</f>
        <v>45667.2</v>
      </c>
      <c r="C107" s="22">
        <f>51667.2-6000</f>
        <v>45667.2</v>
      </c>
      <c r="D107" s="7">
        <v>21673.911</v>
      </c>
      <c r="E107" s="22">
        <f>51667.2-6000</f>
        <v>45667.2</v>
      </c>
      <c r="F107" s="46" t="s">
        <v>122</v>
      </c>
      <c r="G107" s="46">
        <v>2015</v>
      </c>
    </row>
    <row r="108" spans="1:7" s="11" customFormat="1" ht="15.75">
      <c r="A108" s="9" t="s">
        <v>106</v>
      </c>
      <c r="B108" s="22">
        <v>7500</v>
      </c>
      <c r="C108" s="22">
        <v>7500</v>
      </c>
      <c r="D108" s="7">
        <v>7500</v>
      </c>
      <c r="E108" s="22">
        <v>7500</v>
      </c>
      <c r="F108" s="46" t="s">
        <v>123</v>
      </c>
      <c r="G108" s="46">
        <v>2015</v>
      </c>
    </row>
    <row r="109" spans="1:7" s="11" customFormat="1" ht="15.75">
      <c r="A109" s="9" t="s">
        <v>66</v>
      </c>
      <c r="B109" s="7">
        <v>8000</v>
      </c>
      <c r="C109" s="7">
        <v>8000</v>
      </c>
      <c r="D109" s="7">
        <v>3500</v>
      </c>
      <c r="E109" s="7">
        <v>8000</v>
      </c>
      <c r="F109" s="46" t="s">
        <v>136</v>
      </c>
      <c r="G109" s="46">
        <v>2015</v>
      </c>
    </row>
    <row r="110" spans="1:7" s="11" customFormat="1" ht="15.75">
      <c r="A110" s="9" t="s">
        <v>71</v>
      </c>
      <c r="B110" s="7">
        <v>35800</v>
      </c>
      <c r="C110" s="7">
        <v>35800</v>
      </c>
      <c r="D110" s="7">
        <v>2393.604</v>
      </c>
      <c r="E110" s="7">
        <v>35800</v>
      </c>
      <c r="F110" s="46" t="s">
        <v>124</v>
      </c>
      <c r="G110" s="46">
        <v>2015</v>
      </c>
    </row>
    <row r="111" spans="1:7" s="11" customFormat="1" ht="15.75">
      <c r="A111" s="9" t="s">
        <v>72</v>
      </c>
      <c r="B111" s="7">
        <v>36000</v>
      </c>
      <c r="C111" s="7">
        <v>36000</v>
      </c>
      <c r="D111" s="7">
        <v>18000</v>
      </c>
      <c r="E111" s="7">
        <v>36000</v>
      </c>
      <c r="F111" s="46" t="s">
        <v>125</v>
      </c>
      <c r="G111" s="46">
        <v>2015</v>
      </c>
    </row>
    <row r="112" spans="1:7" s="11" customFormat="1" ht="47.25">
      <c r="A112" s="9" t="s">
        <v>134</v>
      </c>
      <c r="B112" s="7">
        <v>6000</v>
      </c>
      <c r="C112" s="7">
        <v>6000</v>
      </c>
      <c r="D112" s="7"/>
      <c r="E112" s="7">
        <v>6000</v>
      </c>
      <c r="F112" s="46"/>
      <c r="G112" s="46"/>
    </row>
    <row r="113" spans="1:7" s="11" customFormat="1" ht="31.5">
      <c r="A113" s="13" t="s">
        <v>76</v>
      </c>
      <c r="B113" s="23">
        <f>B114</f>
        <v>197661</v>
      </c>
      <c r="C113" s="23">
        <f>C114</f>
        <v>197661</v>
      </c>
      <c r="D113" s="23">
        <f>D114</f>
        <v>55785.701</v>
      </c>
      <c r="E113" s="23">
        <f>E114</f>
        <v>161544.166</v>
      </c>
      <c r="F113" s="45"/>
      <c r="G113" s="61"/>
    </row>
    <row r="114" spans="1:7" s="11" customFormat="1" ht="63">
      <c r="A114" s="18" t="s">
        <v>129</v>
      </c>
      <c r="B114" s="25">
        <f>SUM(B116:B118)</f>
        <v>197661</v>
      </c>
      <c r="C114" s="25">
        <f>SUM(C116:C118)</f>
        <v>197661</v>
      </c>
      <c r="D114" s="25">
        <f>SUM(D116:D118)</f>
        <v>55785.701</v>
      </c>
      <c r="E114" s="25">
        <f>SUM(E116:E118)</f>
        <v>161544.166</v>
      </c>
      <c r="F114" s="45"/>
      <c r="G114" s="61"/>
    </row>
    <row r="115" spans="1:7" s="11" customFormat="1" ht="15.75">
      <c r="A115" s="37" t="s">
        <v>99</v>
      </c>
      <c r="B115" s="25"/>
      <c r="C115" s="25"/>
      <c r="D115" s="28"/>
      <c r="E115" s="28"/>
      <c r="F115" s="45"/>
      <c r="G115" s="61"/>
    </row>
    <row r="116" spans="1:7" s="11" customFormat="1" ht="47.25">
      <c r="A116" s="9" t="s">
        <v>105</v>
      </c>
      <c r="B116" s="25">
        <v>121776.533</v>
      </c>
      <c r="C116" s="25">
        <v>121776.533</v>
      </c>
      <c r="D116" s="7">
        <v>55785.701</v>
      </c>
      <c r="E116" s="25">
        <v>97482.9</v>
      </c>
      <c r="F116" s="61"/>
      <c r="G116" s="15"/>
    </row>
    <row r="117" spans="1:7" s="11" customFormat="1" ht="47.25">
      <c r="A117" s="9" t="s">
        <v>110</v>
      </c>
      <c r="B117" s="25">
        <v>45000</v>
      </c>
      <c r="C117" s="25">
        <v>45000</v>
      </c>
      <c r="D117" s="7"/>
      <c r="E117" s="25">
        <v>33176.799</v>
      </c>
      <c r="F117" s="61"/>
      <c r="G117" s="15"/>
    </row>
    <row r="118" spans="1:7" s="11" customFormat="1" ht="31.5">
      <c r="A118" s="9" t="s">
        <v>111</v>
      </c>
      <c r="B118" s="25">
        <v>30884.467</v>
      </c>
      <c r="C118" s="25">
        <v>30884.467</v>
      </c>
      <c r="D118" s="7"/>
      <c r="E118" s="25">
        <v>30884.467</v>
      </c>
      <c r="F118" s="61"/>
      <c r="G118" s="15"/>
    </row>
    <row r="119" spans="1:7" s="11" customFormat="1" ht="15.75">
      <c r="A119" s="9"/>
      <c r="B119" s="7"/>
      <c r="C119" s="7"/>
      <c r="D119" s="7"/>
      <c r="E119" s="7"/>
      <c r="F119" s="61"/>
      <c r="G119" s="15"/>
    </row>
    <row r="120" ht="15">
      <c r="F120" s="62"/>
    </row>
    <row r="121" ht="15">
      <c r="F121" s="62"/>
    </row>
    <row r="122" ht="15">
      <c r="F122" s="62"/>
    </row>
    <row r="123" ht="15">
      <c r="F123" s="62"/>
    </row>
  </sheetData>
  <sheetProtection/>
  <mergeCells count="5">
    <mergeCell ref="A2:G2"/>
    <mergeCell ref="A1:G1"/>
    <mergeCell ref="A3:G3"/>
    <mergeCell ref="D86:D90"/>
    <mergeCell ref="E86:E90"/>
  </mergeCells>
  <printOptions gridLines="1" horizontalCentered="1"/>
  <pageMargins left="0.3937007874015748" right="0.1968503937007874" top="0.5905511811023623" bottom="0.1968503937007874" header="0.1968503937007874" footer="0.03937007874015748"/>
  <pageSetup horizontalDpi="600" verticalDpi="600" orientation="portrait" paperSize="9" scale="77" r:id="rId1"/>
  <headerFooter>
    <oddHeader>&amp;C&amp;P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2016-02-02T08:05:56Z</cp:lastPrinted>
  <dcterms:created xsi:type="dcterms:W3CDTF">2011-03-10T08:04:45Z</dcterms:created>
  <dcterms:modified xsi:type="dcterms:W3CDTF">2016-02-02T08:06:06Z</dcterms:modified>
  <cp:category/>
  <cp:version/>
  <cp:contentType/>
  <cp:contentStatus/>
</cp:coreProperties>
</file>