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перечень2010" sheetId="1" r:id="rId1"/>
    <sheet name="Лист3" sheetId="2" r:id="rId2"/>
    <sheet name="1 квартал" sheetId="3" r:id="rId3"/>
  </sheets>
  <definedNames>
    <definedName name="_xlnm.Print_Titles" localSheetId="2">'1 квартал'!$5:$5</definedName>
    <definedName name="_xlnm.Print_Area" localSheetId="2">'1 квартал'!$A$1:$H$268</definedName>
    <definedName name="_xlnm.Print_Area" localSheetId="1">'Лист3'!$A$1:$H$70</definedName>
  </definedNames>
  <calcPr fullCalcOnLoad="1"/>
</workbook>
</file>

<file path=xl/sharedStrings.xml><?xml version="1.0" encoding="utf-8"?>
<sst xmlns="http://schemas.openxmlformats.org/spreadsheetml/2006/main" count="513" uniqueCount="274">
  <si>
    <t xml:space="preserve">Информация </t>
  </si>
  <si>
    <t>о ходе реализации республиканских целевых программ</t>
  </si>
  <si>
    <t>тыс. рублей</t>
  </si>
  <si>
    <t xml:space="preserve">Финанси-рование                                        </t>
  </si>
  <si>
    <t>%                       финан-я к лимиту</t>
  </si>
  <si>
    <t>Выполнение</t>
  </si>
  <si>
    <t>%                       выполне-ния к лимиту</t>
  </si>
  <si>
    <t>Финанси-рование                                                       2007 года</t>
  </si>
  <si>
    <t>ВСЕГО</t>
  </si>
  <si>
    <t>республиканский бюджет</t>
  </si>
  <si>
    <t>местные бюджеты</t>
  </si>
  <si>
    <t>Здравоохранение</t>
  </si>
  <si>
    <t>1. "Сахарный диабет" (2007-2011 годы)</t>
  </si>
  <si>
    <t>всего</t>
  </si>
  <si>
    <t>2. "Профилактика и лечение артериальной гипертонии в Республике Северная Осетия-Алания на 2009-2013 годы"</t>
  </si>
  <si>
    <t>3. "Неотложные меры борьбы с туберкулезом в Республике Северная Осетия-Алания" на 2006-2010 годы</t>
  </si>
  <si>
    <t>4. "Онкология" на 2007-2011 годы</t>
  </si>
  <si>
    <t>5. Республиканская программа ликвидации кори на территории Республики Северная Осетия-Алания на 2004-2010 годы»</t>
  </si>
  <si>
    <t>6. "Профилактика заболеваний, связанных с дефицитом йода и других микронутриентов в питании населения Республики Северная Осетия-Алания" на 2007-2011 годы</t>
  </si>
  <si>
    <t>7. "Развитие психиатрической помощи в Республике Северная Осетия-Алания на 2007-2011 годы"</t>
  </si>
  <si>
    <t>8. "Здоровое поколение" на 2007-2011 годы</t>
  </si>
  <si>
    <t>9. Республиканская целевая программа по профилактике бешенства на 2007-2010 годы</t>
  </si>
  <si>
    <t>Спорт</t>
  </si>
  <si>
    <t>Социальная защита</t>
  </si>
  <si>
    <t>Культура</t>
  </si>
  <si>
    <t>Правоохранительная деятельность</t>
  </si>
  <si>
    <t>Образование</t>
  </si>
  <si>
    <t>Сельское хозяйство</t>
  </si>
  <si>
    <t>Охрана окружающей среды</t>
  </si>
  <si>
    <t>Транспорт и дорожное хозяйство</t>
  </si>
  <si>
    <t>Строительство</t>
  </si>
  <si>
    <t xml:space="preserve">в том числе подпрограммы: </t>
  </si>
  <si>
    <t>"Обеспечение жильем молодых семей"</t>
  </si>
  <si>
    <t>Перечень</t>
  </si>
  <si>
    <t>республиканских целевых программ</t>
  </si>
  <si>
    <t xml:space="preserve">действующих в Республике Северная Осетия-Алания в 2010 году  </t>
  </si>
  <si>
    <t>№ п/п</t>
  </si>
  <si>
    <t>Наименование программы</t>
  </si>
  <si>
    <t>Реквизиты нормативного документа</t>
  </si>
  <si>
    <t>Сроки действия</t>
  </si>
  <si>
    <t>1.</t>
  </si>
  <si>
    <t>Республиканская программа ликвидации кори на территории Республики Северная Осетия-Алания на 2004- 2010 годы</t>
  </si>
  <si>
    <t>Постановление Правительства РСО-Алания от 29.08.2003 г.  № 241</t>
  </si>
  <si>
    <t>2004-2010</t>
  </si>
  <si>
    <t>2.</t>
  </si>
  <si>
    <t xml:space="preserve">«Неотложные меры борьбы с туберкулезом в Республике Северная Осетия-Алания» </t>
  </si>
  <si>
    <t>Постановление Правительства РСО-Алания от 13.01.2006 г. №6</t>
  </si>
  <si>
    <t>2006-2010</t>
  </si>
  <si>
    <t>3.</t>
  </si>
  <si>
    <t>«Профилактика заболеваний связанных с дефицитом йода и других микронутриентов в питании населения в Республике Северная Осетия-Алания на 2007-2011 годы»</t>
  </si>
  <si>
    <t>Закон РСО-Алания от 18. 04. 2007 г. № 12-рз</t>
  </si>
  <si>
    <t>2007-2011</t>
  </si>
  <si>
    <t>4.</t>
  </si>
  <si>
    <t xml:space="preserve">«Сахарный диабет» </t>
  </si>
  <si>
    <t>Закон РСО-Алания от 19.03. 2007 г.   № 6-рз</t>
  </si>
  <si>
    <t>5.</t>
  </si>
  <si>
    <t xml:space="preserve">«Онкология» </t>
  </si>
  <si>
    <t>Закон РСО-Алания от 19.03. 2007 г.   № 7-рз</t>
  </si>
  <si>
    <t>6.</t>
  </si>
  <si>
    <t xml:space="preserve">"Профилактика внутрибольничных инфекций" </t>
  </si>
  <si>
    <t>Постановление Правительства РСО-Алания от 8.06.2009 г. № 179</t>
  </si>
  <si>
    <t>2009-2013</t>
  </si>
  <si>
    <t>7.</t>
  </si>
  <si>
    <t xml:space="preserve">«Здоровое поколение» </t>
  </si>
  <si>
    <t>Закон РСО-Алания от 15.08.07 г.     № 41-рз</t>
  </si>
  <si>
    <t>8.</t>
  </si>
  <si>
    <t xml:space="preserve">«Развитие психиатрической помощи в Республике Северная Осетия-Алания»  </t>
  </si>
  <si>
    <t>Закон РСО-Алания от 21.11.07 г.     № 27-рз</t>
  </si>
  <si>
    <t>9.</t>
  </si>
  <si>
    <t>«Вакцинопрофилактика» на 2007-2011 годы</t>
  </si>
  <si>
    <t>Закон РСО-Алания от 20.09.07 г.   № 45-рз</t>
  </si>
  <si>
    <t>10.</t>
  </si>
  <si>
    <t>«Социальная поддержка ветеранов Великой Отечественной войны и боевых действий на 2007-2010 годы»*</t>
  </si>
  <si>
    <t>Закон РСО-Алания от 18.04.2007 г. № 14-рз</t>
  </si>
  <si>
    <t>2007-2010</t>
  </si>
  <si>
    <t>11.</t>
  </si>
  <si>
    <t>«Улучшение условий охраны труда» на 2007-2011 годы</t>
  </si>
  <si>
    <t>Закон РСО-Алания от 10.12.2007 г. № 67-рз</t>
  </si>
  <si>
    <t>12.</t>
  </si>
  <si>
    <t>"Улучшение демографической ситуации в Республике Северная Осетия-Алания" на 2008-2010 годы</t>
  </si>
  <si>
    <t>Закон РСО-Алания от 15.05.2008 г. № 15-рз</t>
  </si>
  <si>
    <t>2008-2010</t>
  </si>
  <si>
    <t>13.</t>
  </si>
  <si>
    <t>"Одаренные дети" на 2009-2011 годы</t>
  </si>
  <si>
    <t>Постановление Правительства РСО-Алания от 23.3.2009 г. N 91</t>
  </si>
  <si>
    <t>2009-2011</t>
  </si>
  <si>
    <t>Безопасность</t>
  </si>
  <si>
    <t>14.</t>
  </si>
  <si>
    <t>"Повышение безопасности движения в Республике Северная Осетия-Алания в 2007-2012 годах"</t>
  </si>
  <si>
    <t>Закон РСО-Алания от 18.04.2007 г. № 11-рз</t>
  </si>
  <si>
    <t>2007-2012</t>
  </si>
  <si>
    <t>15.</t>
  </si>
  <si>
    <t>"Безопасность образовательного учреждения" на 2008-2010 годы</t>
  </si>
  <si>
    <t>Закон РСО-Алания от 9.07.2008 г.             № 32-рз</t>
  </si>
  <si>
    <t>16.</t>
  </si>
  <si>
    <t>"Повышение устойчивости жилых домов, основных объектов и систем жизнеобеспечения в сейсмических районах Республики Северная Осетия-Алания на 2009-2013 годы</t>
  </si>
  <si>
    <t>Постановление Правительства РСО-Алания от 19.12.2008 г. N 296</t>
  </si>
  <si>
    <t>17.</t>
  </si>
  <si>
    <t>"Пожарная безопасность учреждений здравоохранения" на 2009-2011 годы</t>
  </si>
  <si>
    <t>Постановление Правительства РСО-Алания от 5.12.2008 г. N 277</t>
  </si>
  <si>
    <t>18.</t>
  </si>
  <si>
    <t>Республиканская целевая программа предупредительно-профилактических и информационно-пропагандистских мероприятий по борьбе с терроризмом в Республике Северная Осетия-Алания на 2010-2012 г.г.</t>
  </si>
  <si>
    <t>Постановление Правительства РСО-Алания от 17.04.2009 г. N 119</t>
  </si>
  <si>
    <t>2010-2012</t>
  </si>
  <si>
    <t>19.</t>
  </si>
  <si>
    <t xml:space="preserve">Республиканская целевая программа по противодействию экстремистским проявлениям в республике </t>
  </si>
  <si>
    <t>Закон РСО-Алания от 10.12.2007 г.             № 66-рз</t>
  </si>
  <si>
    <t>20.</t>
  </si>
  <si>
    <t xml:space="preserve">"Развитие физической культуры и спорта в Республике Северная Осетия-Алания" </t>
  </si>
  <si>
    <t>Постановление Правительства РСО-Алания от 14.08.2009 г.  № 248</t>
  </si>
  <si>
    <t>2010-2015</t>
  </si>
  <si>
    <t>Промышленность, энергетика, строительство</t>
  </si>
  <si>
    <t>21.</t>
  </si>
  <si>
    <t xml:space="preserve">«Жилище» </t>
  </si>
  <si>
    <t>Одобрена постановлением Правительства РСО-Алания от 9.06.2006 г.  №153</t>
  </si>
  <si>
    <t>22.</t>
  </si>
  <si>
    <t>«Развитие системы ипотечного жилищного кредитования в Республике Северная Осетия-Алания»</t>
  </si>
  <si>
    <t>23.</t>
  </si>
  <si>
    <t>«Развитие инвестиционной деятельности в Республике Северная Осетия-Алания на 2009-2013 годы»</t>
  </si>
  <si>
    <t>Постановление Правительства РСО-Алания от 22.07.2008 г.  № 171</t>
  </si>
  <si>
    <t>24.</t>
  </si>
  <si>
    <t>Республиканская целевая  программа  по  реализации  Федеральной целевой программы "Юг России (2008-2012 годы)" в 2009-2012 годах</t>
  </si>
  <si>
    <t>Постановление Правительства РСО-Алания от 6.03.2009 г.  № 81</t>
  </si>
  <si>
    <t>2009-2012</t>
  </si>
  <si>
    <t>25.</t>
  </si>
  <si>
    <t>"Поддержка и развитие малого, среднего предпринимательства в Республике Северная Осетия-Алания на 2009-2012 годы"</t>
  </si>
  <si>
    <t>Постановление Правительства РСО-Алания от 6.03.2009 г.  № 80</t>
  </si>
  <si>
    <t>26.</t>
  </si>
  <si>
    <t>Программа совершенствования и развития федеральных и основных территориальных дорог Республики Северная Осетия-Алания  до 2005 года и прогнозом до 2020 года</t>
  </si>
  <si>
    <t>Постановление Правительства РСО-Алания от 24.12.1999 г.  № 390</t>
  </si>
  <si>
    <t>1999-2020</t>
  </si>
  <si>
    <t>27.</t>
  </si>
  <si>
    <t xml:space="preserve">«Сохранение и восстановление плодородия почв земель сельскохозяйственного назначения и агроландшавтов как национального достояние России на 2006-2010 годы» по Республике Северная Осетия-Алания  </t>
  </si>
  <si>
    <t>Постановление Правительства РСО-Алания от 9.12.2005 г.  № 348</t>
  </si>
  <si>
    <t>28.</t>
  </si>
  <si>
    <t xml:space="preserve">"Развитие рыбного хозяйства в Республике Северная Осетия-Алания"                 </t>
  </si>
  <si>
    <t>Закон РСО-Алания от 12.02.2008 г.           № 3-рз</t>
  </si>
  <si>
    <t>2008-2012</t>
  </si>
  <si>
    <t>29.</t>
  </si>
  <si>
    <t>«Создание системы кадастра недвижимости (2006-2011 годы)»</t>
  </si>
  <si>
    <t>Закон РСО-Алания от 15 мая 2007 г. № 19-рз</t>
  </si>
  <si>
    <t>2006-2011</t>
  </si>
  <si>
    <t>30.</t>
  </si>
  <si>
    <t>«Социальное развитие села в Республике Северная Осетия-Алания до 2010 года»</t>
  </si>
  <si>
    <t>Постановление Правительства РСО-Алания от 23.04.2004 г.  № 105</t>
  </si>
  <si>
    <t>31.</t>
  </si>
  <si>
    <t xml:space="preserve">«Развитие садоводства в Республике Северная Осетия-Алания» </t>
  </si>
  <si>
    <t>Постановление Правительства РСО-Алания от  4.11.2002 г.  № 258</t>
  </si>
  <si>
    <t xml:space="preserve"> 2005-2011</t>
  </si>
  <si>
    <t>32.</t>
  </si>
  <si>
    <t xml:space="preserve">"Сохранение библиотечных и музейных фондов" на 2008-2010 годы  </t>
  </si>
  <si>
    <t>Закон РСО-Алания от 18.01.2008 г.           № 2-рз</t>
  </si>
  <si>
    <t>33.</t>
  </si>
  <si>
    <t>"Сохранение объектов культурного наследия Республики Северная Осетия-Алания на 2009-2011 годы"</t>
  </si>
  <si>
    <t>Постановление Правительства РСО-Алания от 17.04.2009 г.  № 120</t>
  </si>
  <si>
    <t>34.</t>
  </si>
  <si>
    <t xml:space="preserve"> Республиканская целевая программа изучения и воспроизводства минерально-сырьевой базы на территории Республики Северная Осетия-Алания в 2009-2011 годах</t>
  </si>
  <si>
    <t>Постановление Правительства РСО-Алания от 23.03.2009 г.  № 90</t>
  </si>
  <si>
    <t>35.</t>
  </si>
  <si>
    <t xml:space="preserve"> Республиканская целевая программа по обеспечению безопасности гидротехнических сооружений в 2009-2011 годах</t>
  </si>
  <si>
    <t>36.</t>
  </si>
  <si>
    <t xml:space="preserve"> Республиканская целевая программа по обеспечению экологической безопасности Республики Северная Осетия-Алания в 2009-2011 годах</t>
  </si>
  <si>
    <t>37.</t>
  </si>
  <si>
    <t>Республиканская комплексная программа профилактики правонарушений в Республике Северная Осетия-Алания</t>
  </si>
  <si>
    <t>Постановление Правительства РСО-Алания от 18.05.2006 г. №18-а</t>
  </si>
  <si>
    <t>Другие</t>
  </si>
  <si>
    <t xml:space="preserve">10.  "ВИЧ-инфекция" на 2008-2012 годы </t>
  </si>
  <si>
    <t>11. "Вакцинопрофилактика" на 2007-2011 годы</t>
  </si>
  <si>
    <t>12. "Развитие и совершенствование службы медицины катастроф Республики Северная Осетия - Алания" на 2009-2012 годы</t>
  </si>
  <si>
    <t>13. "Пожарная безопасность учреждений здравоохранения" на 2009-2011 годы</t>
  </si>
  <si>
    <t>14. "Профилактика внутрибольничных инфекций" на 2009-2013 годы</t>
  </si>
  <si>
    <t>15."Формирование здорового образа жизни у населения Республики Северная Осетия-Алания на 2010 год"</t>
  </si>
  <si>
    <t>40. Республиканская программа развития промышленности строительных материалов на 2004-2010 годы</t>
  </si>
  <si>
    <t>44. "Развитие инвестиционной деятельности в Республике Северная Осетия-Алания на 2009-2013 годы"</t>
  </si>
  <si>
    <t>16."Совершенствование организации медицинской помощи пострадавшим при ДТП в Республике Северная Осетия-Алания на 2010 год"</t>
  </si>
  <si>
    <t xml:space="preserve">17. "Развитие футбола в Республике Северная Осетия-Алания" на 2010-2015 годы </t>
  </si>
  <si>
    <t>18. "Улучшение условий и охраны труда" на 2007-2011 годы</t>
  </si>
  <si>
    <t>19. "Социальная поддержка ветеранов Великой Отечественной войны и боевых действий на 2007-2010 годы"</t>
  </si>
  <si>
    <t>20. "Социальная поддержка инвалидов в Республике Северная Осетия-Алания" на 2010-2013 годы</t>
  </si>
  <si>
    <t>21. "Улучшение демографической ситуации в Республике Северная Осетия  - Алания" на 2007-2010 годы</t>
  </si>
  <si>
    <t>22."Оказание помощи лицам, отбывшим наказание в виде лишения свободы,и содействие их социальной реабилитации" на 2010-2012 годы</t>
  </si>
  <si>
    <t>23. "Сохранение объектов культурного наследия Республики Северная Осетия - Алания на 2009-2011 годы"</t>
  </si>
  <si>
    <t>24."Историко-культурное наследие и духовные ценности Осетии:изучение,сохранение и актуализация" на 2010 год</t>
  </si>
  <si>
    <t>25. Республиканская комплексная программа профилактики правонарушений в Республике Северная Осетия-Алания на 2006-2010 годы</t>
  </si>
  <si>
    <t>26. "Повышение безопасности дорожного движения в 2007-2012 годах"</t>
  </si>
  <si>
    <t>27. "Профилактика безнадзорности и правонарушений несовершеннолетних" на 2008-2011 гг.</t>
  </si>
  <si>
    <t>28."Республиканская целевая программа комплексных мер по усилению борьбы с преступностью на территории Республики Северная Осетия-Алания" на 2009-2012 годы</t>
  </si>
  <si>
    <t xml:space="preserve">29. "Республиканская целевая программа по противодействию экстремистским проявлениям в Республике Северная Осетия-Алания на 2008-2010 годы </t>
  </si>
  <si>
    <t>30."Комплексные меры противодействия злоупотреблению наркотиками и их незаконному обороту на 2010-2011 годы"</t>
  </si>
  <si>
    <t>31. "Одаренные дети" на 2008-2010 годы</t>
  </si>
  <si>
    <t>32. "Безопасность образовательного учреждения" на 2008-2010 годы</t>
  </si>
  <si>
    <t>33. "Развитие садоводства в Республики Северная Осетия-Алания" на 2005-2011 годы</t>
  </si>
  <si>
    <t xml:space="preserve">34. "Развитие рыбного хозяйства в Республике Северная Осетия-Алания на 2008-2012 годы" </t>
  </si>
  <si>
    <t>35. "Сохранение и восстановление плодородия почв земель сельскохозяйственного назначения и агроландшафтов как национального достояние России на 2006-2010 годы по Республике Северная Осетия-Алания"</t>
  </si>
  <si>
    <t>36. "Создание системы кадастра недвижимости" (2006-2011 годы)</t>
  </si>
  <si>
    <t>37. "Социальное развитие села в Республике Северная Осетия-Алания до 2010 года"</t>
  </si>
  <si>
    <t>38. Региональная целевая программа по обеспечению безопасности гидротехнических сооружений на территории Республики Северная Осетия-Алания</t>
  </si>
  <si>
    <t>40. Региональная целевая программа по обеспечению экологической безопасности Республики Северная Осетия-Алания на 2009-2011 годы</t>
  </si>
  <si>
    <t>41. "Жилище" на 2006-2010 годы</t>
  </si>
  <si>
    <t>42. "Повышение устойчивости жилых домов, основных объектов и систем жизнеобеспечения в сейсмических районах Республики Северная Осетия-Алания на 2009-2013 годы"</t>
  </si>
  <si>
    <t>43. Республиканская целевая программа по реализации Федеральной целевой  программы "Юг России (2008-2012 годы)" в 2009-2012 годах</t>
  </si>
  <si>
    <t>44.Развитие фотоэлектронных нано-микротехнологий и изделий ("Старт-1) на 2010-2014 годы"</t>
  </si>
  <si>
    <t>45. Республиканская программа "Формирование резерва управленческих кадров Республики Северная Осетия-Алания"</t>
  </si>
  <si>
    <t>46."Реформирование и развитие государственной гражданской службы Республики Северная Осетия-Алания (2010-2014 годы)"</t>
  </si>
  <si>
    <t>47. Программа развития и гармонизации межнациональных отношений в Республике Северная Осетия-Алания в 2010 году</t>
  </si>
  <si>
    <t>48. Республиканская программа мобилизации доходов в консолидированный бюджет Республики Северная Осетия-Алания на 2009-2010 годы</t>
  </si>
  <si>
    <t>49. "Поддержка и развитие малого, среднего предпринимательства в Республике Северная Осетия-Алания на 2009-2012 годы"</t>
  </si>
  <si>
    <t>39. Региональная целевая программа изучения недр и воспроизводство минерально-сырьевой базы                                                               на территории Республики Северная Осетия-Алания на 2009-2011 годы</t>
  </si>
  <si>
    <t>Перечень республиканских программ, действующих на территории Республики</t>
  </si>
  <si>
    <t xml:space="preserve"> Северная Осетия-Алания в 2010 году</t>
  </si>
  <si>
    <t xml:space="preserve"> </t>
  </si>
  <si>
    <t>"Стимулирование программ развития жилищного строительства муниципальных образований Республики Северная Осетия-Алания"</t>
  </si>
  <si>
    <t>за I квартал 2012 года</t>
  </si>
  <si>
    <t>Финансирование в I квартале 2011 года</t>
  </si>
  <si>
    <t xml:space="preserve">Лимит (план)                           на 2012 год                    </t>
  </si>
  <si>
    <t>% финан-я в I кв. 2012 года к финан-ю в I кв. 2011 года</t>
  </si>
  <si>
    <t>14. Республиканская целевая прогамма "Развитие службы детства и родовспоможения"</t>
  </si>
  <si>
    <t>13. "Развитие службы гемодиализа"</t>
  </si>
  <si>
    <t>1."Развитие здравоохранения Республики Северная Осетия-Алания на 2012-2014 годы"</t>
  </si>
  <si>
    <t>"Выполнение функций республиканским бюджетным учреждением образования, в том числе по оказанию государственных услуг и выполнению государственных работ в соответствии с государственным заданием"</t>
  </si>
  <si>
    <t xml:space="preserve"> "Выполнение функций республиканскими учрежде-ниями здравоохранения, в том числе по оказанию государственных услуг и работ в соответствии с установленным государственным заданием"</t>
  </si>
  <si>
    <t>"Совершенствование подготовки кадров"</t>
  </si>
  <si>
    <t>"Предупреждение и борьба с социально значимыми заболеваниями"</t>
  </si>
  <si>
    <t>Республиканская целевая программа "Поддержка социально-ориентированных некомкрческих организаций, не являющихся государственными, в Республике Северная Осетия-Алания (2012-2013 годы)"</t>
  </si>
  <si>
    <t>"Оказание высокотехнологической медицинской помощи"</t>
  </si>
  <si>
    <t>2. "Развитие и совершенствование службы медицины катастроф Республики Северная Осетия - Алания" на 2009-2012 годы</t>
  </si>
  <si>
    <t>3. "Профилактика  внутрибольничных инфекций" на 2009-2013 годы</t>
  </si>
  <si>
    <t xml:space="preserve">4. "Развитие вольной борьбы в Республике Северная Осетия-Алания" на 2012-2016 годы </t>
  </si>
  <si>
    <t>Национальная политика</t>
  </si>
  <si>
    <t xml:space="preserve">5. "Развитие футбола в Республике Северная Осетия-Алания" на 2010-2015 годы </t>
  </si>
  <si>
    <t>6. "Молодежь Осетии" на 2011-2014 годы</t>
  </si>
  <si>
    <t>7. "Улучшение условий и охраны труда" на 2010-2013 годы</t>
  </si>
  <si>
    <t>16. "Республиканская целевая программа по противодействию экстремистским проявлениям в Республике Северная Осетия-Алания на 2011-2013 годы"</t>
  </si>
  <si>
    <t>18. Республиканская целевая программа государственной поддержки казачьих обществ Республики Северная Осетия-Алания на 2011-2012 годы</t>
  </si>
  <si>
    <t>19. "Одаренные дети" на 2012-2014 годы</t>
  </si>
  <si>
    <t>20. "Комплексное научное осетиноведение: фундаментальные и прикладные исследования" на 2011 - 2013 годы</t>
  </si>
  <si>
    <t>21. "Современная школа" на 2011-2015 годы</t>
  </si>
  <si>
    <t>22. "Осетинский язык" на 2008-2012 годы</t>
  </si>
  <si>
    <t>23. "Школьное питание в Республике Северная Осетия-Алания" на 2011-2015 годы</t>
  </si>
  <si>
    <t>24. Республиканская целевая программа развития дошкольного образования Республики Северная Осетия-Алания на 2011-2015 годы</t>
  </si>
  <si>
    <t xml:space="preserve">25. "Развитие рыбного хозяйства в Республике Северная Осетия-Алания на 2008-2012 годы" </t>
  </si>
  <si>
    <t>26. "Сохранение и восстановление плодородия почв земель сельскохозяйственного назначения и агроландшафтов как национального достояния России на 2006-2010 годы по Республике Северная Осетия-Алания и на период до 2013 года"</t>
  </si>
  <si>
    <t>27. "Создание системы кадастра недвижимости" (2006-2012 годы)</t>
  </si>
  <si>
    <t>28. Республиканская целевая программа развития молочного скотоводства и увеличение производства молока в Республике Северная Осетия-Алания на 2009-2012 годы</t>
  </si>
  <si>
    <t>29. "Развитие семеноводства на 2011-2015 годы"</t>
  </si>
  <si>
    <t>30. "Развитие мясного скотоводства в Республике Северная Осетия-Алания на 2011-2012 годы"</t>
  </si>
  <si>
    <t>31. "Охрана, защита и воспроизводство лесов в Республике Северная Осетия-Алания на 2011-2015 годы"</t>
  </si>
  <si>
    <t>32. "Развитие мелиорации сельскохозяйственных земель в Республике Северная Осетия-Алания на период до 2020 года"</t>
  </si>
  <si>
    <t>33. Развитие семейных животноводческих молочных ферм на базе крестьянских (фермерских) хозяйств на 2012-2014 годы</t>
  </si>
  <si>
    <t xml:space="preserve">34. Поддержка начинающих фермеров в Республике Северная Осетия-Алания на 2012-2014 годы </t>
  </si>
  <si>
    <t>35. "Перепрофилирование личных подсобных и крестьянских (фермерских) хозяйств, занимающихся выращиванием свиней, на разведение альтернативных видов животных на 2011-2012 годы"</t>
  </si>
  <si>
    <t>36. Региональная целевая программа по обеспечению безопасности гидротехнических сооружений на территории Республики Северная Осетия-Алания в 2010-2012 годах</t>
  </si>
  <si>
    <t>37. Региональная целевая программа изучения недр и воспроизводство минерально-сырьевой базы                                                               на территории Республики Северная Осетия-Алания на 2012-2014 годы</t>
  </si>
  <si>
    <t>38. Региональная целевая программа по обеспечению экологической безопасности Республики Северная Осетия-Алания на 2012-2014 годы</t>
  </si>
  <si>
    <t>45. "Градостроительное планирование развития территорий. Снижение административных барьеров в области строительства на территории Республики Северная Осетия-Алания в 2011-2015 годах"</t>
  </si>
  <si>
    <t>46. Республиканская программа "Формирование резерва управленческих кадров Республики Северная Осетия-Алания"</t>
  </si>
  <si>
    <t>17. Программа развития институтов гражданского общества и гармонизации межнациональных отношений в Республике Северная Осетия - Алания на 2012 год</t>
  </si>
  <si>
    <t>Молодежная политика, физическая культура и спорт</t>
  </si>
  <si>
    <t>46. Республиканская программа "Развитие архивного дела в Республике Северная Осетия-Алания" на 2012-2014 годы</t>
  </si>
  <si>
    <t>39. "Комплексная система управления отходами и вторичными материальными ресурсами в республике Северная Осетия-Алания на 2011-2015 годы"</t>
  </si>
  <si>
    <t>40. "Жилище" на 2011-2015 годы</t>
  </si>
  <si>
    <t>41. "Повышение устойчивости жилых домов, основных объектов и систем жизнеобеспечения в сейсмических районах Республики Северная Осетия-Алания на 2009-2013 годы"</t>
  </si>
  <si>
    <t>42. Республиканская целевая программа по реализации Федеральной целевой  программы "Юг России (2008-2013 годы)" в 2009-2013 годах</t>
  </si>
  <si>
    <t>43. Республиканская целевая программа "Энергосбережение и повышение эффективности в Республике Северная Осетия-Алания на 2010-2014 годы и на перспективу до 2020 года"</t>
  </si>
  <si>
    <t>44.  Республиканская целевая программа "Схема и программа развития электроинергетики в Республике Северная Осетия-Алания" на 2012-2016 годы</t>
  </si>
  <si>
    <t>ьооролрол</t>
  </si>
  <si>
    <t>8. Республиканская целевая программа "Сохраность и ремонт военно-мемориальных объектов в Республике Северная Осетия-Алания" на 2012-2016 годы</t>
  </si>
  <si>
    <t>9. Республиканская целевая программа "Сохранение и развитие культуры Республики Северная Осетия-Алания" на 2012-2014 годы</t>
  </si>
  <si>
    <t>10. "Сохранение объектов культурного наследия Республики Северная Осетия - Алания на 2009-2014 годы"</t>
  </si>
  <si>
    <t>11. "Развитие и поддержка кинематографии в Республике Северная Осетия-Алания (2012-2014 годы)"</t>
  </si>
  <si>
    <t>12. "Повышение безопасности дорожного движения в 2007-2012 годах"</t>
  </si>
  <si>
    <t>13."Республиканская целевая программа комплексных мер по усилению борьбы с преступностью на территории Республики Северная Осетия-Алания" на 2009-2012 годы</t>
  </si>
  <si>
    <t>14."Комплексные меры противодействия злоупотреблению наркотиками и их незаконному обороту на 2012-2014 годы"</t>
  </si>
  <si>
    <t>15. "Республиканская целевая программа по противодействию экстремистским проявлениям в Республике Северная Осетия-Алания на 2011-2013 годы"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</si>
</sst>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00"/>
    <numFmt numFmtId="183" formatCode="0.000000"/>
    <numFmt numFmtId="184" formatCode="0.00000"/>
    <numFmt numFmtId="185" formatCode="0.0000"/>
    <numFmt numFmtId="186" formatCode="#,##0.0"/>
  </numFmts>
  <fonts count="5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0"/>
      <name val="Arial Cyr"/>
      <family val="0"/>
    </font>
    <font>
      <sz val="10"/>
      <name val="Arial Cyr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80" fontId="1" fillId="0" borderId="0" xfId="0" applyNumberFormat="1" applyFont="1" applyFill="1" applyBorder="1" applyAlignment="1">
      <alignment horizontal="center" vertical="center" wrapText="1"/>
    </xf>
    <xf numFmtId="180" fontId="1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80" fontId="4" fillId="0" borderId="0" xfId="0" applyNumberFormat="1" applyFont="1" applyFill="1" applyAlignment="1">
      <alignment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80" fontId="6" fillId="0" borderId="13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/>
    </xf>
    <xf numFmtId="180" fontId="5" fillId="0" borderId="13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1" fontId="9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180" fontId="8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180" fontId="1" fillId="0" borderId="11" xfId="0" applyNumberFormat="1" applyFont="1" applyFill="1" applyBorder="1" applyAlignment="1">
      <alignment horizontal="center" vertical="center" wrapText="1"/>
    </xf>
    <xf numFmtId="180" fontId="1" fillId="0" borderId="11" xfId="0" applyNumberFormat="1" applyFont="1" applyFill="1" applyBorder="1" applyAlignment="1">
      <alignment horizontal="center"/>
    </xf>
    <xf numFmtId="180" fontId="2" fillId="0" borderId="11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horizontal="center"/>
    </xf>
    <xf numFmtId="180" fontId="8" fillId="0" borderId="11" xfId="0" applyNumberFormat="1" applyFont="1" applyFill="1" applyBorder="1" applyAlignment="1">
      <alignment horizontal="center"/>
    </xf>
    <xf numFmtId="180" fontId="7" fillId="0" borderId="11" xfId="0" applyNumberFormat="1" applyFont="1" applyFill="1" applyBorder="1" applyAlignment="1">
      <alignment horizontal="center"/>
    </xf>
    <xf numFmtId="180" fontId="7" fillId="0" borderId="11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180" fontId="5" fillId="33" borderId="0" xfId="0" applyNumberFormat="1" applyFont="1" applyFill="1" applyBorder="1" applyAlignment="1">
      <alignment horizontal="center" vertical="center" wrapText="1"/>
    </xf>
    <xf numFmtId="180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80" fontId="4" fillId="34" borderId="0" xfId="0" applyNumberFormat="1" applyFont="1" applyFill="1" applyAlignment="1">
      <alignment/>
    </xf>
    <xf numFmtId="2" fontId="1" fillId="0" borderId="11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180" fontId="1" fillId="0" borderId="11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180" fontId="17" fillId="0" borderId="11" xfId="0" applyNumberFormat="1" applyFont="1" applyFill="1" applyBorder="1" applyAlignment="1">
      <alignment horizontal="center" vertical="center" wrapText="1"/>
    </xf>
    <xf numFmtId="180" fontId="16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80" fontId="17" fillId="0" borderId="11" xfId="0" applyNumberFormat="1" applyFont="1" applyFill="1" applyBorder="1" applyAlignment="1">
      <alignment horizontal="center"/>
    </xf>
    <xf numFmtId="2" fontId="16" fillId="0" borderId="11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180" fontId="8" fillId="0" borderId="11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80" fontId="16" fillId="0" borderId="11" xfId="0" applyNumberFormat="1" applyFont="1" applyFill="1" applyBorder="1" applyAlignment="1">
      <alignment horizontal="center" vertical="center"/>
    </xf>
    <xf numFmtId="180" fontId="2" fillId="35" borderId="11" xfId="0" applyNumberFormat="1" applyFon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180" fontId="2" fillId="34" borderId="11" xfId="0" applyNumberFormat="1" applyFont="1" applyFill="1" applyBorder="1" applyAlignment="1">
      <alignment horizontal="center"/>
    </xf>
    <xf numFmtId="180" fontId="16" fillId="35" borderId="11" xfId="0" applyNumberFormat="1" applyFont="1" applyFill="1" applyBorder="1" applyAlignment="1">
      <alignment horizontal="center" vertical="center" wrapText="1"/>
    </xf>
    <xf numFmtId="180" fontId="17" fillId="35" borderId="1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view="pageBreakPreview" zoomScaleSheetLayoutView="100" zoomScalePageLayoutView="0" workbookViewId="0" topLeftCell="A1">
      <selection activeCell="B25" sqref="B25"/>
    </sheetView>
  </sheetViews>
  <sheetFormatPr defaultColWidth="9.140625" defaultRowHeight="12.75"/>
  <cols>
    <col min="1" max="1" width="4.140625" style="20" bestFit="1" customWidth="1"/>
    <col min="2" max="2" width="48.140625" style="30" customWidth="1"/>
    <col min="3" max="3" width="29.140625" style="20" customWidth="1"/>
    <col min="4" max="4" width="14.7109375" style="20" customWidth="1"/>
    <col min="5" max="16384" width="9.140625" style="20" customWidth="1"/>
  </cols>
  <sheetData>
    <row r="1" spans="1:4" ht="12.75">
      <c r="A1" s="88" t="s">
        <v>33</v>
      </c>
      <c r="B1" s="89"/>
      <c r="C1" s="89"/>
      <c r="D1" s="90"/>
    </row>
    <row r="2" spans="1:4" ht="12.75">
      <c r="A2" s="88" t="s">
        <v>34</v>
      </c>
      <c r="B2" s="89"/>
      <c r="C2" s="89"/>
      <c r="D2" s="90"/>
    </row>
    <row r="3" spans="1:4" ht="12.75">
      <c r="A3" s="88" t="s">
        <v>35</v>
      </c>
      <c r="B3" s="89"/>
      <c r="C3" s="89"/>
      <c r="D3" s="90"/>
    </row>
    <row r="4" spans="1:4" ht="12.75">
      <c r="A4" s="91"/>
      <c r="B4" s="92"/>
      <c r="C4" s="92"/>
      <c r="D4" s="92"/>
    </row>
    <row r="5" spans="1:4" ht="25.5">
      <c r="A5" s="21" t="s">
        <v>36</v>
      </c>
      <c r="B5" s="21" t="s">
        <v>37</v>
      </c>
      <c r="C5" s="21" t="s">
        <v>38</v>
      </c>
      <c r="D5" s="22" t="s">
        <v>39</v>
      </c>
    </row>
    <row r="6" spans="1:4" ht="12.75">
      <c r="A6" s="87" t="s">
        <v>11</v>
      </c>
      <c r="B6" s="87"/>
      <c r="C6" s="87"/>
      <c r="D6" s="19"/>
    </row>
    <row r="7" spans="1:4" ht="36.75" customHeight="1">
      <c r="A7" s="23" t="s">
        <v>40</v>
      </c>
      <c r="B7" s="24" t="s">
        <v>41</v>
      </c>
      <c r="C7" s="23" t="s">
        <v>42</v>
      </c>
      <c r="D7" s="20" t="s">
        <v>43</v>
      </c>
    </row>
    <row r="8" spans="1:4" ht="33" customHeight="1">
      <c r="A8" s="23" t="s">
        <v>44</v>
      </c>
      <c r="B8" s="24" t="s">
        <v>45</v>
      </c>
      <c r="C8" s="23" t="s">
        <v>46</v>
      </c>
      <c r="D8" s="20" t="s">
        <v>47</v>
      </c>
    </row>
    <row r="9" spans="1:4" ht="41.25" customHeight="1">
      <c r="A9" s="23" t="s">
        <v>48</v>
      </c>
      <c r="B9" s="24" t="s">
        <v>49</v>
      </c>
      <c r="C9" s="23" t="s">
        <v>50</v>
      </c>
      <c r="D9" s="20" t="s">
        <v>51</v>
      </c>
    </row>
    <row r="10" spans="1:4" ht="26.25" customHeight="1">
      <c r="A10" s="23" t="s">
        <v>52</v>
      </c>
      <c r="B10" s="24" t="s">
        <v>53</v>
      </c>
      <c r="C10" s="23" t="s">
        <v>54</v>
      </c>
      <c r="D10" s="20" t="s">
        <v>51</v>
      </c>
    </row>
    <row r="11" spans="1:4" ht="26.25" customHeight="1">
      <c r="A11" s="23" t="s">
        <v>55</v>
      </c>
      <c r="B11" s="24" t="s">
        <v>56</v>
      </c>
      <c r="C11" s="23" t="s">
        <v>57</v>
      </c>
      <c r="D11" s="20" t="s">
        <v>51</v>
      </c>
    </row>
    <row r="12" spans="1:4" ht="25.5">
      <c r="A12" s="23" t="s">
        <v>58</v>
      </c>
      <c r="B12" s="24" t="s">
        <v>59</v>
      </c>
      <c r="C12" s="23" t="s">
        <v>60</v>
      </c>
      <c r="D12" s="20" t="s">
        <v>61</v>
      </c>
    </row>
    <row r="13" spans="1:4" ht="25.5">
      <c r="A13" s="23" t="s">
        <v>62</v>
      </c>
      <c r="B13" s="25" t="s">
        <v>63</v>
      </c>
      <c r="C13" s="23" t="s">
        <v>64</v>
      </c>
      <c r="D13" s="20" t="s">
        <v>51</v>
      </c>
    </row>
    <row r="14" spans="1:4" ht="25.5">
      <c r="A14" s="23" t="s">
        <v>65</v>
      </c>
      <c r="B14" s="24" t="s">
        <v>66</v>
      </c>
      <c r="C14" s="23" t="s">
        <v>67</v>
      </c>
      <c r="D14" s="20" t="s">
        <v>51</v>
      </c>
    </row>
    <row r="15" spans="1:4" ht="25.5">
      <c r="A15" s="23" t="s">
        <v>68</v>
      </c>
      <c r="B15" s="24" t="s">
        <v>69</v>
      </c>
      <c r="C15" s="23" t="s">
        <v>70</v>
      </c>
      <c r="D15" s="20" t="s">
        <v>51</v>
      </c>
    </row>
    <row r="16" spans="1:4" ht="12.75">
      <c r="A16" s="87" t="s">
        <v>23</v>
      </c>
      <c r="B16" s="87"/>
      <c r="C16" s="87"/>
      <c r="D16" s="26"/>
    </row>
    <row r="17" spans="1:4" ht="30" customHeight="1">
      <c r="A17" s="23" t="s">
        <v>71</v>
      </c>
      <c r="B17" s="24" t="s">
        <v>72</v>
      </c>
      <c r="C17" s="23" t="s">
        <v>73</v>
      </c>
      <c r="D17" s="27" t="s">
        <v>74</v>
      </c>
    </row>
    <row r="18" spans="1:4" ht="25.5">
      <c r="A18" s="23" t="s">
        <v>75</v>
      </c>
      <c r="B18" s="24" t="s">
        <v>76</v>
      </c>
      <c r="C18" s="23" t="s">
        <v>77</v>
      </c>
      <c r="D18" s="28" t="s">
        <v>74</v>
      </c>
    </row>
    <row r="19" spans="1:4" ht="25.5" customHeight="1">
      <c r="A19" s="23" t="s">
        <v>78</v>
      </c>
      <c r="B19" s="24" t="s">
        <v>79</v>
      </c>
      <c r="C19" s="23" t="s">
        <v>80</v>
      </c>
      <c r="D19" s="28" t="s">
        <v>81</v>
      </c>
    </row>
    <row r="20" spans="1:3" ht="12.75">
      <c r="A20" s="87" t="s">
        <v>26</v>
      </c>
      <c r="B20" s="87"/>
      <c r="C20" s="87"/>
    </row>
    <row r="21" spans="1:4" ht="25.5">
      <c r="A21" s="23" t="s">
        <v>82</v>
      </c>
      <c r="B21" s="24" t="s">
        <v>83</v>
      </c>
      <c r="C21" s="23" t="s">
        <v>84</v>
      </c>
      <c r="D21" s="20" t="s">
        <v>85</v>
      </c>
    </row>
    <row r="22" spans="1:3" ht="12.75">
      <c r="A22" s="87" t="s">
        <v>86</v>
      </c>
      <c r="B22" s="87"/>
      <c r="C22" s="87"/>
    </row>
    <row r="23" spans="1:4" ht="30.75" customHeight="1">
      <c r="A23" s="23" t="s">
        <v>87</v>
      </c>
      <c r="B23" s="24" t="s">
        <v>88</v>
      </c>
      <c r="C23" s="23" t="s">
        <v>89</v>
      </c>
      <c r="D23" s="20" t="s">
        <v>90</v>
      </c>
    </row>
    <row r="24" spans="1:4" ht="30.75" customHeight="1">
      <c r="A24" s="23" t="s">
        <v>91</v>
      </c>
      <c r="B24" s="24" t="s">
        <v>92</v>
      </c>
      <c r="C24" s="23" t="s">
        <v>93</v>
      </c>
      <c r="D24" s="20" t="s">
        <v>81</v>
      </c>
    </row>
    <row r="25" spans="1:4" ht="51" customHeight="1">
      <c r="A25" s="23" t="s">
        <v>94</v>
      </c>
      <c r="B25" s="24" t="s">
        <v>95</v>
      </c>
      <c r="C25" s="23" t="s">
        <v>96</v>
      </c>
      <c r="D25" s="20" t="s">
        <v>61</v>
      </c>
    </row>
    <row r="26" spans="1:4" ht="30.75" customHeight="1">
      <c r="A26" s="23" t="s">
        <v>97</v>
      </c>
      <c r="B26" s="24" t="s">
        <v>98</v>
      </c>
      <c r="C26" s="23" t="s">
        <v>99</v>
      </c>
      <c r="D26" s="20" t="s">
        <v>85</v>
      </c>
    </row>
    <row r="27" spans="1:4" ht="53.25" customHeight="1">
      <c r="A27" s="23" t="s">
        <v>100</v>
      </c>
      <c r="B27" s="24" t="s">
        <v>101</v>
      </c>
      <c r="C27" s="23" t="s">
        <v>102</v>
      </c>
      <c r="D27" s="20" t="s">
        <v>103</v>
      </c>
    </row>
    <row r="28" spans="1:4" ht="42" customHeight="1">
      <c r="A28" s="23" t="s">
        <v>104</v>
      </c>
      <c r="B28" s="24" t="s">
        <v>105</v>
      </c>
      <c r="C28" s="23" t="s">
        <v>106</v>
      </c>
      <c r="D28" s="20" t="s">
        <v>81</v>
      </c>
    </row>
    <row r="29" spans="1:4" ht="12.75">
      <c r="A29" s="87" t="s">
        <v>22</v>
      </c>
      <c r="B29" s="87"/>
      <c r="C29" s="87"/>
      <c r="D29" s="19"/>
    </row>
    <row r="30" spans="1:4" ht="25.5">
      <c r="A30" s="23" t="s">
        <v>107</v>
      </c>
      <c r="B30" s="24" t="s">
        <v>108</v>
      </c>
      <c r="C30" s="23" t="s">
        <v>109</v>
      </c>
      <c r="D30" s="20" t="s">
        <v>110</v>
      </c>
    </row>
    <row r="31" spans="1:4" ht="12.75">
      <c r="A31" s="87" t="s">
        <v>111</v>
      </c>
      <c r="B31" s="87"/>
      <c r="C31" s="87"/>
      <c r="D31" s="19"/>
    </row>
    <row r="32" spans="1:4" ht="38.25">
      <c r="A32" s="23" t="s">
        <v>112</v>
      </c>
      <c r="B32" s="24" t="s">
        <v>113</v>
      </c>
      <c r="C32" s="23" t="s">
        <v>114</v>
      </c>
      <c r="D32" s="20" t="s">
        <v>47</v>
      </c>
    </row>
    <row r="33" spans="1:4" ht="38.25">
      <c r="A33" s="23" t="s">
        <v>115</v>
      </c>
      <c r="B33" s="24" t="s">
        <v>116</v>
      </c>
      <c r="C33" s="23" t="s">
        <v>114</v>
      </c>
      <c r="D33" s="20" t="s">
        <v>47</v>
      </c>
    </row>
    <row r="34" spans="1:4" ht="25.5">
      <c r="A34" s="23" t="s">
        <v>117</v>
      </c>
      <c r="B34" s="29" t="s">
        <v>118</v>
      </c>
      <c r="C34" s="23" t="s">
        <v>119</v>
      </c>
      <c r="D34" s="20" t="s">
        <v>61</v>
      </c>
    </row>
    <row r="35" spans="1:4" ht="38.25">
      <c r="A35" s="23" t="s">
        <v>120</v>
      </c>
      <c r="B35" s="29" t="s">
        <v>121</v>
      </c>
      <c r="C35" s="23" t="s">
        <v>122</v>
      </c>
      <c r="D35" s="20" t="s">
        <v>123</v>
      </c>
    </row>
    <row r="36" spans="1:4" ht="38.25">
      <c r="A36" s="23" t="s">
        <v>124</v>
      </c>
      <c r="B36" s="29" t="s">
        <v>125</v>
      </c>
      <c r="C36" s="23" t="s">
        <v>126</v>
      </c>
      <c r="D36" s="20" t="s">
        <v>123</v>
      </c>
    </row>
    <row r="37" spans="1:4" ht="12.75">
      <c r="A37" s="87" t="s">
        <v>29</v>
      </c>
      <c r="B37" s="87"/>
      <c r="C37" s="87"/>
      <c r="D37" s="19"/>
    </row>
    <row r="38" spans="1:4" ht="51">
      <c r="A38" s="23" t="s">
        <v>127</v>
      </c>
      <c r="B38" s="24" t="s">
        <v>128</v>
      </c>
      <c r="C38" s="23" t="s">
        <v>129</v>
      </c>
      <c r="D38" s="20" t="s">
        <v>130</v>
      </c>
    </row>
    <row r="39" spans="1:4" ht="12.75">
      <c r="A39" s="87" t="s">
        <v>27</v>
      </c>
      <c r="B39" s="87"/>
      <c r="C39" s="87"/>
      <c r="D39" s="19"/>
    </row>
    <row r="40" spans="1:4" ht="51">
      <c r="A40" s="23" t="s">
        <v>131</v>
      </c>
      <c r="B40" s="24" t="s">
        <v>132</v>
      </c>
      <c r="C40" s="23" t="s">
        <v>133</v>
      </c>
      <c r="D40" s="20" t="s">
        <v>47</v>
      </c>
    </row>
    <row r="41" spans="1:4" ht="33.75" customHeight="1">
      <c r="A41" s="23" t="s">
        <v>134</v>
      </c>
      <c r="B41" s="24" t="s">
        <v>135</v>
      </c>
      <c r="C41" s="23" t="s">
        <v>136</v>
      </c>
      <c r="D41" s="20" t="s">
        <v>137</v>
      </c>
    </row>
    <row r="42" spans="1:4" ht="25.5">
      <c r="A42" s="23" t="s">
        <v>138</v>
      </c>
      <c r="B42" s="24" t="s">
        <v>139</v>
      </c>
      <c r="C42" s="23" t="s">
        <v>140</v>
      </c>
      <c r="D42" s="20" t="s">
        <v>141</v>
      </c>
    </row>
    <row r="43" spans="1:4" ht="25.5">
      <c r="A43" s="23" t="s">
        <v>142</v>
      </c>
      <c r="B43" s="24" t="s">
        <v>143</v>
      </c>
      <c r="C43" s="23" t="s">
        <v>144</v>
      </c>
      <c r="D43" s="28" t="s">
        <v>43</v>
      </c>
    </row>
    <row r="44" spans="1:4" ht="25.5">
      <c r="A44" s="23" t="s">
        <v>145</v>
      </c>
      <c r="B44" s="24" t="s">
        <v>146</v>
      </c>
      <c r="C44" s="23" t="s">
        <v>147</v>
      </c>
      <c r="D44" s="20" t="s">
        <v>148</v>
      </c>
    </row>
    <row r="45" spans="1:4" ht="12.75">
      <c r="A45" s="87" t="s">
        <v>24</v>
      </c>
      <c r="B45" s="87"/>
      <c r="C45" s="87"/>
      <c r="D45" s="19"/>
    </row>
    <row r="46" spans="1:4" ht="25.5">
      <c r="A46" s="23" t="s">
        <v>149</v>
      </c>
      <c r="B46" s="24" t="s">
        <v>150</v>
      </c>
      <c r="C46" s="23" t="s">
        <v>151</v>
      </c>
      <c r="D46" s="20" t="s">
        <v>81</v>
      </c>
    </row>
    <row r="47" spans="1:4" ht="25.5">
      <c r="A47" s="23" t="s">
        <v>152</v>
      </c>
      <c r="B47" s="24" t="s">
        <v>153</v>
      </c>
      <c r="C47" s="23" t="s">
        <v>154</v>
      </c>
      <c r="D47" s="20" t="s">
        <v>85</v>
      </c>
    </row>
    <row r="48" spans="1:4" ht="12.75">
      <c r="A48" s="87" t="s">
        <v>28</v>
      </c>
      <c r="B48" s="87"/>
      <c r="C48" s="87"/>
      <c r="D48" s="19"/>
    </row>
    <row r="49" spans="1:4" ht="51">
      <c r="A49" s="23" t="s">
        <v>155</v>
      </c>
      <c r="B49" s="24" t="s">
        <v>156</v>
      </c>
      <c r="C49" s="23" t="s">
        <v>157</v>
      </c>
      <c r="D49" s="20" t="s">
        <v>85</v>
      </c>
    </row>
    <row r="50" spans="1:4" ht="38.25">
      <c r="A50" s="23" t="s">
        <v>158</v>
      </c>
      <c r="B50" s="24" t="s">
        <v>159</v>
      </c>
      <c r="C50" s="23" t="s">
        <v>157</v>
      </c>
      <c r="D50" s="20" t="s">
        <v>85</v>
      </c>
    </row>
    <row r="51" spans="1:4" ht="38.25">
      <c r="A51" s="20" t="s">
        <v>160</v>
      </c>
      <c r="B51" s="24" t="s">
        <v>161</v>
      </c>
      <c r="C51" s="23" t="s">
        <v>157</v>
      </c>
      <c r="D51" s="20" t="s">
        <v>85</v>
      </c>
    </row>
    <row r="52" spans="1:4" ht="12.75">
      <c r="A52" s="87" t="s">
        <v>25</v>
      </c>
      <c r="B52" s="87"/>
      <c r="C52" s="87"/>
      <c r="D52" s="19"/>
    </row>
    <row r="53" spans="1:4" ht="25.5">
      <c r="A53" s="23" t="s">
        <v>162</v>
      </c>
      <c r="B53" s="24" t="s">
        <v>163</v>
      </c>
      <c r="C53" s="23" t="s">
        <v>164</v>
      </c>
      <c r="D53" s="20" t="s">
        <v>47</v>
      </c>
    </row>
    <row r="54" spans="1:3" ht="12.75">
      <c r="A54" s="23"/>
      <c r="B54" s="24"/>
      <c r="C54" s="23"/>
    </row>
    <row r="55" ht="12.75">
      <c r="C55" s="29"/>
    </row>
    <row r="56" ht="12.75">
      <c r="C56" s="29"/>
    </row>
  </sheetData>
  <sheetProtection/>
  <mergeCells count="15">
    <mergeCell ref="A45:C45"/>
    <mergeCell ref="A48:C48"/>
    <mergeCell ref="A52:C52"/>
    <mergeCell ref="A29:C29"/>
    <mergeCell ref="A31:C31"/>
    <mergeCell ref="A37:C37"/>
    <mergeCell ref="A39:C39"/>
    <mergeCell ref="A6:C6"/>
    <mergeCell ref="A16:C16"/>
    <mergeCell ref="A20:C20"/>
    <mergeCell ref="A22:C22"/>
    <mergeCell ref="A1:D1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0"/>
  <sheetViews>
    <sheetView zoomScale="75" zoomScaleNormal="75" zoomScalePageLayoutView="0" workbookViewId="0" topLeftCell="A1">
      <selection activeCell="A19" sqref="A19:H19"/>
    </sheetView>
  </sheetViews>
  <sheetFormatPr defaultColWidth="9.140625" defaultRowHeight="12.75"/>
  <cols>
    <col min="1" max="1" width="28.57421875" style="3" customWidth="1"/>
    <col min="2" max="2" width="14.7109375" style="3" customWidth="1"/>
    <col min="3" max="3" width="14.140625" style="3" customWidth="1"/>
    <col min="4" max="4" width="11.8515625" style="3" customWidth="1"/>
    <col min="5" max="5" width="12.57421875" style="3" customWidth="1"/>
    <col min="6" max="6" width="11.8515625" style="3" customWidth="1"/>
    <col min="7" max="7" width="16.421875" style="3" customWidth="1"/>
    <col min="8" max="8" width="22.28125" style="3" customWidth="1"/>
    <col min="9" max="9" width="13.28125" style="3" hidden="1" customWidth="1"/>
    <col min="10" max="10" width="9.00390625" style="3" customWidth="1"/>
    <col min="11" max="16384" width="9.140625" style="3" customWidth="1"/>
  </cols>
  <sheetData>
    <row r="1" spans="1:8" s="1" customFormat="1" ht="15.75">
      <c r="A1" s="94" t="s">
        <v>208</v>
      </c>
      <c r="B1" s="94"/>
      <c r="C1" s="94"/>
      <c r="D1" s="94"/>
      <c r="E1" s="94"/>
      <c r="F1" s="94"/>
      <c r="G1" s="94"/>
      <c r="H1" s="94"/>
    </row>
    <row r="2" spans="1:8" s="1" customFormat="1" ht="15.75">
      <c r="A2" s="98" t="s">
        <v>209</v>
      </c>
      <c r="B2" s="98"/>
      <c r="C2" s="98"/>
      <c r="D2" s="98"/>
      <c r="E2" s="98"/>
      <c r="F2" s="98"/>
      <c r="G2" s="98"/>
      <c r="H2" s="98"/>
    </row>
    <row r="3" spans="1:8" s="1" customFormat="1" ht="15.75">
      <c r="A3" s="94"/>
      <c r="B3" s="94"/>
      <c r="C3" s="94"/>
      <c r="D3" s="94"/>
      <c r="E3" s="94"/>
      <c r="F3" s="94"/>
      <c r="G3" s="94"/>
      <c r="H3" s="94"/>
    </row>
    <row r="4" spans="1:9" ht="15.75">
      <c r="A4" s="95" t="s">
        <v>11</v>
      </c>
      <c r="B4" s="95"/>
      <c r="C4" s="95"/>
      <c r="D4" s="95"/>
      <c r="E4" s="95"/>
      <c r="F4" s="95"/>
      <c r="G4" s="95"/>
      <c r="H4" s="95"/>
      <c r="I4" s="7"/>
    </row>
    <row r="5" spans="1:9" ht="16.5">
      <c r="A5" s="93" t="s">
        <v>12</v>
      </c>
      <c r="B5" s="93"/>
      <c r="C5" s="93"/>
      <c r="D5" s="93"/>
      <c r="E5" s="93"/>
      <c r="F5" s="93"/>
      <c r="G5" s="93"/>
      <c r="H5" s="93"/>
      <c r="I5" s="7"/>
    </row>
    <row r="6" spans="1:9" ht="16.5">
      <c r="A6" s="93" t="s">
        <v>14</v>
      </c>
      <c r="B6" s="93"/>
      <c r="C6" s="93"/>
      <c r="D6" s="93"/>
      <c r="E6" s="93"/>
      <c r="F6" s="93"/>
      <c r="G6" s="93"/>
      <c r="H6" s="93"/>
      <c r="I6" s="10"/>
    </row>
    <row r="7" spans="1:9" ht="16.5">
      <c r="A7" s="93" t="s">
        <v>15</v>
      </c>
      <c r="B7" s="93"/>
      <c r="C7" s="93"/>
      <c r="D7" s="93"/>
      <c r="E7" s="93"/>
      <c r="F7" s="93"/>
      <c r="G7" s="93"/>
      <c r="H7" s="93"/>
      <c r="I7" s="15" t="e">
        <f>#REF!+#REF!</f>
        <v>#REF!</v>
      </c>
    </row>
    <row r="8" spans="1:9" ht="16.5">
      <c r="A8" s="93" t="s">
        <v>16</v>
      </c>
      <c r="B8" s="93"/>
      <c r="C8" s="93"/>
      <c r="D8" s="93"/>
      <c r="E8" s="93"/>
      <c r="F8" s="93"/>
      <c r="G8" s="93"/>
      <c r="H8" s="93"/>
      <c r="I8" s="12"/>
    </row>
    <row r="9" spans="1:9" ht="16.5">
      <c r="A9" s="93" t="s">
        <v>17</v>
      </c>
      <c r="B9" s="93"/>
      <c r="C9" s="93"/>
      <c r="D9" s="93"/>
      <c r="E9" s="93"/>
      <c r="F9" s="93"/>
      <c r="G9" s="93"/>
      <c r="H9" s="93"/>
      <c r="I9" s="15">
        <v>270</v>
      </c>
    </row>
    <row r="10" spans="1:9" ht="32.25" customHeight="1">
      <c r="A10" s="93" t="s">
        <v>18</v>
      </c>
      <c r="B10" s="93"/>
      <c r="C10" s="93"/>
      <c r="D10" s="93"/>
      <c r="E10" s="93"/>
      <c r="F10" s="93"/>
      <c r="G10" s="93"/>
      <c r="H10" s="93"/>
      <c r="I10" s="14"/>
    </row>
    <row r="11" spans="1:9" ht="16.5">
      <c r="A11" s="93" t="s">
        <v>19</v>
      </c>
      <c r="B11" s="93"/>
      <c r="C11" s="93"/>
      <c r="D11" s="93"/>
      <c r="E11" s="93"/>
      <c r="F11" s="93"/>
      <c r="G11" s="93"/>
      <c r="H11" s="93"/>
      <c r="I11" s="14"/>
    </row>
    <row r="12" spans="1:9" ht="16.5">
      <c r="A12" s="93" t="s">
        <v>20</v>
      </c>
      <c r="B12" s="93"/>
      <c r="C12" s="93"/>
      <c r="D12" s="93"/>
      <c r="E12" s="93"/>
      <c r="F12" s="93"/>
      <c r="G12" s="93"/>
      <c r="H12" s="93"/>
      <c r="I12" s="14"/>
    </row>
    <row r="13" spans="1:9" ht="16.5">
      <c r="A13" s="93" t="s">
        <v>21</v>
      </c>
      <c r="B13" s="93"/>
      <c r="C13" s="93"/>
      <c r="D13" s="93"/>
      <c r="E13" s="93"/>
      <c r="F13" s="93"/>
      <c r="G13" s="93"/>
      <c r="H13" s="93"/>
      <c r="I13" s="14"/>
    </row>
    <row r="14" spans="1:9" ht="16.5">
      <c r="A14" s="93" t="s">
        <v>166</v>
      </c>
      <c r="B14" s="93"/>
      <c r="C14" s="93"/>
      <c r="D14" s="93"/>
      <c r="E14" s="93"/>
      <c r="F14" s="93"/>
      <c r="G14" s="93"/>
      <c r="H14" s="93"/>
      <c r="I14" s="14"/>
    </row>
    <row r="15" spans="1:9" ht="16.5">
      <c r="A15" s="93" t="s">
        <v>167</v>
      </c>
      <c r="B15" s="93"/>
      <c r="C15" s="93"/>
      <c r="D15" s="93"/>
      <c r="E15" s="93"/>
      <c r="F15" s="93"/>
      <c r="G15" s="93"/>
      <c r="H15" s="93"/>
      <c r="I15" s="14"/>
    </row>
    <row r="16" spans="1:9" ht="16.5">
      <c r="A16" s="93" t="s">
        <v>168</v>
      </c>
      <c r="B16" s="93"/>
      <c r="C16" s="93"/>
      <c r="D16" s="93"/>
      <c r="E16" s="93"/>
      <c r="F16" s="93"/>
      <c r="G16" s="93"/>
      <c r="H16" s="93"/>
      <c r="I16" s="14"/>
    </row>
    <row r="17" spans="1:9" ht="16.5">
      <c r="A17" s="93" t="s">
        <v>169</v>
      </c>
      <c r="B17" s="93"/>
      <c r="C17" s="93"/>
      <c r="D17" s="93"/>
      <c r="E17" s="93"/>
      <c r="F17" s="93"/>
      <c r="G17" s="93"/>
      <c r="H17" s="93"/>
      <c r="I17" s="14"/>
    </row>
    <row r="18" spans="1:9" ht="16.5">
      <c r="A18" s="93" t="s">
        <v>170</v>
      </c>
      <c r="B18" s="93"/>
      <c r="C18" s="93"/>
      <c r="D18" s="93"/>
      <c r="E18" s="93"/>
      <c r="F18" s="93"/>
      <c r="G18" s="93"/>
      <c r="H18" s="93"/>
      <c r="I18" s="14"/>
    </row>
    <row r="19" spans="1:9" ht="15.75" customHeight="1">
      <c r="A19" s="93" t="s">
        <v>171</v>
      </c>
      <c r="B19" s="93"/>
      <c r="C19" s="93"/>
      <c r="D19" s="93"/>
      <c r="E19" s="93"/>
      <c r="F19" s="93"/>
      <c r="G19" s="93"/>
      <c r="H19" s="93"/>
      <c r="I19" s="14"/>
    </row>
    <row r="20" spans="1:9" ht="30.75" customHeight="1">
      <c r="A20" s="93" t="s">
        <v>174</v>
      </c>
      <c r="B20" s="93"/>
      <c r="C20" s="93"/>
      <c r="D20" s="93"/>
      <c r="E20" s="93"/>
      <c r="F20" s="93"/>
      <c r="G20" s="93"/>
      <c r="H20" s="93"/>
      <c r="I20" s="14"/>
    </row>
    <row r="21" spans="1:9" ht="15.75">
      <c r="A21" s="95" t="s">
        <v>22</v>
      </c>
      <c r="B21" s="95"/>
      <c r="C21" s="95"/>
      <c r="D21" s="95"/>
      <c r="E21" s="95"/>
      <c r="F21" s="95"/>
      <c r="G21" s="95"/>
      <c r="H21" s="95"/>
      <c r="I21" s="14"/>
    </row>
    <row r="22" spans="1:9" ht="22.5" customHeight="1">
      <c r="A22" s="93" t="s">
        <v>175</v>
      </c>
      <c r="B22" s="93"/>
      <c r="C22" s="93"/>
      <c r="D22" s="93"/>
      <c r="E22" s="93"/>
      <c r="F22" s="93"/>
      <c r="G22" s="93"/>
      <c r="H22" s="93"/>
      <c r="I22" s="14"/>
    </row>
    <row r="23" spans="1:9" ht="16.5">
      <c r="A23" s="95" t="s">
        <v>23</v>
      </c>
      <c r="B23" s="95"/>
      <c r="C23" s="95"/>
      <c r="D23" s="95"/>
      <c r="E23" s="95"/>
      <c r="F23" s="95"/>
      <c r="G23" s="95"/>
      <c r="H23" s="95"/>
      <c r="I23" s="15"/>
    </row>
    <row r="24" spans="1:10" ht="15.75">
      <c r="A24" s="96" t="s">
        <v>176</v>
      </c>
      <c r="B24" s="96"/>
      <c r="C24" s="96"/>
      <c r="D24" s="96"/>
      <c r="E24" s="96"/>
      <c r="F24" s="96"/>
      <c r="G24" s="96"/>
      <c r="H24" s="96"/>
      <c r="I24" s="14"/>
      <c r="J24" s="9"/>
    </row>
    <row r="25" spans="1:15" ht="16.5">
      <c r="A25" s="96" t="s">
        <v>177</v>
      </c>
      <c r="B25" s="96"/>
      <c r="C25" s="96"/>
      <c r="D25" s="96"/>
      <c r="E25" s="96"/>
      <c r="F25" s="96"/>
      <c r="G25" s="96"/>
      <c r="H25" s="96"/>
      <c r="I25" s="10"/>
      <c r="J25" s="11"/>
      <c r="K25" s="11"/>
      <c r="L25" s="11"/>
      <c r="M25" s="11"/>
      <c r="N25" s="11"/>
      <c r="O25" s="11"/>
    </row>
    <row r="26" spans="1:9" ht="15.75">
      <c r="A26" s="96" t="s">
        <v>178</v>
      </c>
      <c r="B26" s="96"/>
      <c r="C26" s="96"/>
      <c r="D26" s="96"/>
      <c r="E26" s="96"/>
      <c r="F26" s="96"/>
      <c r="G26" s="96"/>
      <c r="H26" s="96"/>
      <c r="I26" s="17"/>
    </row>
    <row r="27" spans="1:9" ht="16.5">
      <c r="A27" s="96" t="s">
        <v>179</v>
      </c>
      <c r="B27" s="96"/>
      <c r="C27" s="96"/>
      <c r="D27" s="96"/>
      <c r="E27" s="96"/>
      <c r="F27" s="96"/>
      <c r="G27" s="96"/>
      <c r="H27" s="96"/>
      <c r="I27" s="15"/>
    </row>
    <row r="28" spans="1:9" ht="36.75" customHeight="1">
      <c r="A28" s="96" t="s">
        <v>180</v>
      </c>
      <c r="B28" s="96"/>
      <c r="C28" s="96"/>
      <c r="D28" s="96"/>
      <c r="E28" s="96"/>
      <c r="F28" s="96"/>
      <c r="G28" s="96"/>
      <c r="H28" s="96"/>
      <c r="I28" s="15"/>
    </row>
    <row r="29" spans="1:9" ht="16.5">
      <c r="A29" s="95" t="s">
        <v>24</v>
      </c>
      <c r="B29" s="95"/>
      <c r="C29" s="95"/>
      <c r="D29" s="95"/>
      <c r="E29" s="95"/>
      <c r="F29" s="95"/>
      <c r="G29" s="95"/>
      <c r="H29" s="95"/>
      <c r="I29" s="15"/>
    </row>
    <row r="30" spans="1:15" ht="16.5">
      <c r="A30" s="93" t="s">
        <v>181</v>
      </c>
      <c r="B30" s="93"/>
      <c r="C30" s="93"/>
      <c r="D30" s="93"/>
      <c r="E30" s="93"/>
      <c r="F30" s="93"/>
      <c r="G30" s="93"/>
      <c r="H30" s="93"/>
      <c r="I30" s="10"/>
      <c r="J30" s="11"/>
      <c r="K30" s="11"/>
      <c r="L30" s="11"/>
      <c r="M30" s="11"/>
      <c r="N30" s="11"/>
      <c r="O30" s="10"/>
    </row>
    <row r="31" spans="1:9" ht="16.5">
      <c r="A31" s="93" t="s">
        <v>182</v>
      </c>
      <c r="B31" s="93"/>
      <c r="C31" s="93"/>
      <c r="D31" s="93"/>
      <c r="E31" s="93"/>
      <c r="F31" s="93"/>
      <c r="G31" s="93"/>
      <c r="H31" s="93"/>
      <c r="I31" s="17"/>
    </row>
    <row r="32" spans="1:9" ht="15.75">
      <c r="A32" s="94" t="s">
        <v>25</v>
      </c>
      <c r="B32" s="94"/>
      <c r="C32" s="94"/>
      <c r="D32" s="94"/>
      <c r="E32" s="94"/>
      <c r="F32" s="94"/>
      <c r="G32" s="94"/>
      <c r="H32" s="94"/>
      <c r="I32" s="14"/>
    </row>
    <row r="33" spans="1:15" ht="16.5">
      <c r="A33" s="93" t="s">
        <v>183</v>
      </c>
      <c r="B33" s="93"/>
      <c r="C33" s="93"/>
      <c r="D33" s="93"/>
      <c r="E33" s="93"/>
      <c r="F33" s="93"/>
      <c r="G33" s="93"/>
      <c r="H33" s="93"/>
      <c r="I33" s="10"/>
      <c r="J33" s="11"/>
      <c r="K33" s="11"/>
      <c r="L33" s="11"/>
      <c r="M33" s="11"/>
      <c r="N33" s="11"/>
      <c r="O33" s="10"/>
    </row>
    <row r="34" spans="1:9" ht="16.5">
      <c r="A34" s="93" t="s">
        <v>184</v>
      </c>
      <c r="B34" s="93"/>
      <c r="C34" s="93"/>
      <c r="D34" s="93"/>
      <c r="E34" s="93"/>
      <c r="F34" s="93"/>
      <c r="G34" s="93"/>
      <c r="H34" s="93"/>
      <c r="I34" s="17"/>
    </row>
    <row r="35" spans="1:9" ht="16.5">
      <c r="A35" s="93" t="s">
        <v>185</v>
      </c>
      <c r="B35" s="93"/>
      <c r="C35" s="93"/>
      <c r="D35" s="93"/>
      <c r="E35" s="93"/>
      <c r="F35" s="93"/>
      <c r="G35" s="93"/>
      <c r="H35" s="93"/>
      <c r="I35" s="17"/>
    </row>
    <row r="36" spans="1:9" ht="34.5" customHeight="1">
      <c r="A36" s="93" t="s">
        <v>186</v>
      </c>
      <c r="B36" s="93"/>
      <c r="C36" s="93"/>
      <c r="D36" s="93"/>
      <c r="E36" s="93"/>
      <c r="F36" s="93"/>
      <c r="G36" s="93"/>
      <c r="H36" s="93"/>
      <c r="I36" s="17"/>
    </row>
    <row r="37" spans="1:9" ht="16.5">
      <c r="A37" s="93" t="s">
        <v>187</v>
      </c>
      <c r="B37" s="93"/>
      <c r="C37" s="93"/>
      <c r="D37" s="93"/>
      <c r="E37" s="93"/>
      <c r="F37" s="93"/>
      <c r="G37" s="93"/>
      <c r="H37" s="93"/>
      <c r="I37" s="17"/>
    </row>
    <row r="38" spans="1:9" ht="16.5">
      <c r="A38" s="93" t="s">
        <v>188</v>
      </c>
      <c r="B38" s="93"/>
      <c r="C38" s="93"/>
      <c r="D38" s="93"/>
      <c r="E38" s="93"/>
      <c r="F38" s="93"/>
      <c r="G38" s="93"/>
      <c r="H38" s="93"/>
      <c r="I38" s="17"/>
    </row>
    <row r="39" spans="1:9" ht="15.75">
      <c r="A39" s="94" t="s">
        <v>26</v>
      </c>
      <c r="B39" s="94"/>
      <c r="C39" s="94"/>
      <c r="D39" s="94"/>
      <c r="E39" s="94"/>
      <c r="F39" s="94"/>
      <c r="G39" s="94"/>
      <c r="H39" s="94"/>
      <c r="I39" s="17"/>
    </row>
    <row r="40" spans="1:9" ht="15.75">
      <c r="A40" s="96" t="s">
        <v>189</v>
      </c>
      <c r="B40" s="96"/>
      <c r="C40" s="96"/>
      <c r="D40" s="96"/>
      <c r="E40" s="96"/>
      <c r="F40" s="96"/>
      <c r="G40" s="96"/>
      <c r="H40" s="96"/>
      <c r="I40" s="17"/>
    </row>
    <row r="41" spans="1:9" ht="15.75">
      <c r="A41" s="96" t="s">
        <v>190</v>
      </c>
      <c r="B41" s="96"/>
      <c r="C41" s="96"/>
      <c r="D41" s="96"/>
      <c r="E41" s="96"/>
      <c r="F41" s="96"/>
      <c r="G41" s="96"/>
      <c r="H41" s="96"/>
      <c r="I41" s="17"/>
    </row>
    <row r="42" spans="1:9" ht="15.75">
      <c r="A42" s="95" t="s">
        <v>27</v>
      </c>
      <c r="B42" s="95"/>
      <c r="C42" s="95"/>
      <c r="D42" s="95"/>
      <c r="E42" s="95"/>
      <c r="F42" s="95"/>
      <c r="G42" s="95"/>
      <c r="H42" s="95"/>
      <c r="I42" s="17"/>
    </row>
    <row r="43" spans="1:9" ht="15.75">
      <c r="A43" s="96" t="s">
        <v>191</v>
      </c>
      <c r="B43" s="96"/>
      <c r="C43" s="96"/>
      <c r="D43" s="96"/>
      <c r="E43" s="96"/>
      <c r="F43" s="96"/>
      <c r="G43" s="96"/>
      <c r="H43" s="96"/>
      <c r="I43" s="17"/>
    </row>
    <row r="44" spans="1:9" ht="15.75">
      <c r="A44" s="96" t="s">
        <v>192</v>
      </c>
      <c r="B44" s="96"/>
      <c r="C44" s="96"/>
      <c r="D44" s="96"/>
      <c r="E44" s="96"/>
      <c r="F44" s="96"/>
      <c r="G44" s="96"/>
      <c r="H44" s="96"/>
      <c r="I44" s="17"/>
    </row>
    <row r="45" spans="1:9" ht="32.25" customHeight="1">
      <c r="A45" s="96" t="s">
        <v>193</v>
      </c>
      <c r="B45" s="96"/>
      <c r="C45" s="96"/>
      <c r="D45" s="96"/>
      <c r="E45" s="96"/>
      <c r="F45" s="96"/>
      <c r="G45" s="96"/>
      <c r="H45" s="96"/>
      <c r="I45" s="17"/>
    </row>
    <row r="46" spans="1:9" ht="15.75">
      <c r="A46" s="96" t="s">
        <v>194</v>
      </c>
      <c r="B46" s="96"/>
      <c r="C46" s="96"/>
      <c r="D46" s="96"/>
      <c r="E46" s="96"/>
      <c r="F46" s="96"/>
      <c r="G46" s="96"/>
      <c r="H46" s="96"/>
      <c r="I46" s="17"/>
    </row>
    <row r="47" spans="1:9" ht="15.75">
      <c r="A47" s="96" t="s">
        <v>195</v>
      </c>
      <c r="B47" s="96"/>
      <c r="C47" s="96"/>
      <c r="D47" s="96"/>
      <c r="E47" s="96"/>
      <c r="F47" s="96"/>
      <c r="G47" s="96"/>
      <c r="H47" s="96"/>
      <c r="I47" s="17"/>
    </row>
    <row r="48" spans="1:9" ht="15.75">
      <c r="A48" s="95" t="s">
        <v>28</v>
      </c>
      <c r="B48" s="95"/>
      <c r="C48" s="95"/>
      <c r="D48" s="95"/>
      <c r="E48" s="95"/>
      <c r="F48" s="95"/>
      <c r="G48" s="95"/>
      <c r="H48" s="95"/>
      <c r="I48" s="17"/>
    </row>
    <row r="49" spans="1:9" ht="32.25" customHeight="1">
      <c r="A49" s="93" t="s">
        <v>196</v>
      </c>
      <c r="B49" s="93"/>
      <c r="C49" s="93"/>
      <c r="D49" s="93"/>
      <c r="E49" s="93"/>
      <c r="F49" s="93"/>
      <c r="G49" s="93"/>
      <c r="H49" s="93"/>
      <c r="I49" s="17"/>
    </row>
    <row r="50" spans="1:9" ht="30" customHeight="1">
      <c r="A50" s="93" t="s">
        <v>207</v>
      </c>
      <c r="B50" s="93"/>
      <c r="C50" s="93"/>
      <c r="D50" s="93"/>
      <c r="E50" s="93"/>
      <c r="F50" s="93"/>
      <c r="G50" s="93"/>
      <c r="H50" s="93"/>
      <c r="I50" s="17"/>
    </row>
    <row r="51" spans="1:9" ht="32.25" customHeight="1">
      <c r="A51" s="93" t="s">
        <v>197</v>
      </c>
      <c r="B51" s="93"/>
      <c r="C51" s="93"/>
      <c r="D51" s="93"/>
      <c r="E51" s="93"/>
      <c r="F51" s="93"/>
      <c r="G51" s="93"/>
      <c r="H51" s="93"/>
      <c r="I51" s="17"/>
    </row>
    <row r="52" spans="1:9" ht="0.75" customHeight="1">
      <c r="A52" s="97" t="s">
        <v>172</v>
      </c>
      <c r="B52" s="97"/>
      <c r="C52" s="97"/>
      <c r="D52" s="97"/>
      <c r="E52" s="97"/>
      <c r="F52" s="97"/>
      <c r="G52" s="97"/>
      <c r="H52" s="97"/>
      <c r="I52" s="17"/>
    </row>
    <row r="53" spans="1:9" ht="15.75" hidden="1">
      <c r="A53" s="37" t="s">
        <v>13</v>
      </c>
      <c r="B53" s="36"/>
      <c r="C53" s="36"/>
      <c r="D53" s="36"/>
      <c r="E53" s="36"/>
      <c r="F53" s="36"/>
      <c r="G53" s="36"/>
      <c r="H53" s="36"/>
      <c r="I53" s="17"/>
    </row>
    <row r="54" spans="1:9" ht="15.75" hidden="1">
      <c r="A54" s="31" t="s">
        <v>9</v>
      </c>
      <c r="B54" s="36"/>
      <c r="C54" s="36"/>
      <c r="D54" s="36"/>
      <c r="E54" s="36"/>
      <c r="F54" s="36"/>
      <c r="G54" s="36"/>
      <c r="H54" s="36"/>
      <c r="I54" s="17"/>
    </row>
    <row r="55" spans="1:9" ht="15.75" hidden="1">
      <c r="A55" s="31" t="s">
        <v>10</v>
      </c>
      <c r="B55" s="36"/>
      <c r="C55" s="36"/>
      <c r="D55" s="36"/>
      <c r="E55" s="36"/>
      <c r="F55" s="36"/>
      <c r="G55" s="36"/>
      <c r="H55" s="36"/>
      <c r="I55" s="17"/>
    </row>
    <row r="56" spans="1:9" ht="16.5">
      <c r="A56" s="95" t="s">
        <v>30</v>
      </c>
      <c r="B56" s="95"/>
      <c r="C56" s="95"/>
      <c r="D56" s="95"/>
      <c r="E56" s="95"/>
      <c r="F56" s="95"/>
      <c r="G56" s="95"/>
      <c r="H56" s="95"/>
      <c r="I56" s="15"/>
    </row>
    <row r="57" spans="1:9" ht="16.5">
      <c r="A57" s="93" t="s">
        <v>198</v>
      </c>
      <c r="B57" s="93"/>
      <c r="C57" s="93"/>
      <c r="D57" s="93"/>
      <c r="E57" s="93"/>
      <c r="F57" s="93"/>
      <c r="G57" s="93"/>
      <c r="H57" s="93"/>
      <c r="I57" s="15"/>
    </row>
    <row r="58" spans="1:9" ht="33.75" customHeight="1">
      <c r="A58" s="96" t="s">
        <v>199</v>
      </c>
      <c r="B58" s="96"/>
      <c r="C58" s="96"/>
      <c r="D58" s="96"/>
      <c r="E58" s="96"/>
      <c r="F58" s="96"/>
      <c r="G58" s="96"/>
      <c r="H58" s="96"/>
      <c r="I58" s="12"/>
    </row>
    <row r="59" spans="1:9" ht="31.5" customHeight="1">
      <c r="A59" s="96" t="s">
        <v>200</v>
      </c>
      <c r="B59" s="96"/>
      <c r="C59" s="96"/>
      <c r="D59" s="96"/>
      <c r="E59" s="96"/>
      <c r="F59" s="96"/>
      <c r="G59" s="96"/>
      <c r="H59" s="96"/>
      <c r="I59" s="12"/>
    </row>
    <row r="60" spans="1:9" ht="16.5" hidden="1">
      <c r="A60" s="99" t="s">
        <v>173</v>
      </c>
      <c r="B60" s="99"/>
      <c r="C60" s="99"/>
      <c r="D60" s="99"/>
      <c r="E60" s="99"/>
      <c r="F60" s="99"/>
      <c r="G60" s="99"/>
      <c r="H60" s="99"/>
      <c r="I60" s="16"/>
    </row>
    <row r="61" spans="1:9" ht="16.5" hidden="1">
      <c r="A61" s="31" t="s">
        <v>13</v>
      </c>
      <c r="B61" s="35"/>
      <c r="C61" s="39"/>
      <c r="D61" s="32"/>
      <c r="E61" s="32"/>
      <c r="F61" s="32"/>
      <c r="G61" s="38"/>
      <c r="H61" s="38"/>
      <c r="I61" s="16"/>
    </row>
    <row r="62" spans="1:9" ht="16.5" hidden="1">
      <c r="A62" s="31" t="s">
        <v>9</v>
      </c>
      <c r="B62" s="35"/>
      <c r="C62" s="39"/>
      <c r="D62" s="32"/>
      <c r="E62" s="32"/>
      <c r="F62" s="32"/>
      <c r="G62" s="38"/>
      <c r="H62" s="38"/>
      <c r="I62" s="16"/>
    </row>
    <row r="63" spans="1:9" ht="16.5" hidden="1">
      <c r="A63" s="31" t="s">
        <v>10</v>
      </c>
      <c r="B63" s="35"/>
      <c r="C63" s="39"/>
      <c r="D63" s="32"/>
      <c r="E63" s="32"/>
      <c r="F63" s="32"/>
      <c r="G63" s="38"/>
      <c r="H63" s="38"/>
      <c r="I63" s="16"/>
    </row>
    <row r="64" spans="1:9" ht="16.5">
      <c r="A64" s="100" t="s">
        <v>165</v>
      </c>
      <c r="B64" s="100"/>
      <c r="C64" s="100"/>
      <c r="D64" s="100"/>
      <c r="E64" s="100"/>
      <c r="F64" s="100"/>
      <c r="G64" s="100"/>
      <c r="H64" s="100"/>
      <c r="I64" s="16"/>
    </row>
    <row r="65" spans="1:9" ht="16.5">
      <c r="A65" s="96" t="s">
        <v>201</v>
      </c>
      <c r="B65" s="96"/>
      <c r="C65" s="96"/>
      <c r="D65" s="96"/>
      <c r="E65" s="96"/>
      <c r="F65" s="96"/>
      <c r="G65" s="96"/>
      <c r="H65" s="96"/>
      <c r="I65" s="16"/>
    </row>
    <row r="66" spans="1:9" ht="18.75" customHeight="1">
      <c r="A66" s="96" t="s">
        <v>202</v>
      </c>
      <c r="B66" s="96"/>
      <c r="C66" s="96"/>
      <c r="D66" s="96"/>
      <c r="E66" s="96"/>
      <c r="F66" s="96"/>
      <c r="G66" s="96"/>
      <c r="H66" s="96"/>
      <c r="I66" s="16"/>
    </row>
    <row r="67" spans="1:9" ht="16.5">
      <c r="A67" s="96" t="s">
        <v>203</v>
      </c>
      <c r="B67" s="96"/>
      <c r="C67" s="96"/>
      <c r="D67" s="96"/>
      <c r="E67" s="96"/>
      <c r="F67" s="96"/>
      <c r="G67" s="96"/>
      <c r="H67" s="96"/>
      <c r="I67" s="16"/>
    </row>
    <row r="68" spans="1:8" ht="15" customHeight="1">
      <c r="A68" s="96" t="s">
        <v>204</v>
      </c>
      <c r="B68" s="96"/>
      <c r="C68" s="96"/>
      <c r="D68" s="96"/>
      <c r="E68" s="96"/>
      <c r="F68" s="96"/>
      <c r="G68" s="96"/>
      <c r="H68" s="96"/>
    </row>
    <row r="69" spans="1:8" ht="30" customHeight="1">
      <c r="A69" s="96" t="s">
        <v>205</v>
      </c>
      <c r="B69" s="96"/>
      <c r="C69" s="96"/>
      <c r="D69" s="96">
        <v>15898</v>
      </c>
      <c r="E69" s="96"/>
      <c r="F69" s="96"/>
      <c r="G69" s="96"/>
      <c r="H69" s="96"/>
    </row>
    <row r="70" spans="1:8" ht="24.75" customHeight="1">
      <c r="A70" s="96" t="s">
        <v>206</v>
      </c>
      <c r="B70" s="96"/>
      <c r="C70" s="96"/>
      <c r="D70" s="96">
        <v>58924</v>
      </c>
      <c r="E70" s="96"/>
      <c r="F70" s="96"/>
      <c r="G70" s="96"/>
      <c r="H70" s="96"/>
    </row>
  </sheetData>
  <sheetProtection/>
  <mergeCells count="64">
    <mergeCell ref="A70:H70"/>
    <mergeCell ref="A2:H2"/>
    <mergeCell ref="A3:H3"/>
    <mergeCell ref="A66:H66"/>
    <mergeCell ref="A67:H67"/>
    <mergeCell ref="A68:H68"/>
    <mergeCell ref="A69:H69"/>
    <mergeCell ref="A59:H59"/>
    <mergeCell ref="A60:H60"/>
    <mergeCell ref="A64:H64"/>
    <mergeCell ref="A51:H51"/>
    <mergeCell ref="A65:H65"/>
    <mergeCell ref="A52:H52"/>
    <mergeCell ref="A56:H56"/>
    <mergeCell ref="A57:H57"/>
    <mergeCell ref="A58:H58"/>
    <mergeCell ref="A47:H47"/>
    <mergeCell ref="A48:H48"/>
    <mergeCell ref="A49:H49"/>
    <mergeCell ref="A50:H50"/>
    <mergeCell ref="A43:H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1:H1"/>
    <mergeCell ref="A4:H4"/>
    <mergeCell ref="A5:H5"/>
    <mergeCell ref="A6:H6"/>
  </mergeCells>
  <printOptions horizontalCentered="1"/>
  <pageMargins left="0.7874015748031497" right="0.7874015748031497" top="0.5905511811023623" bottom="0.984251968503937" header="0.5118110236220472" footer="0.5118110236220472"/>
  <pageSetup horizontalDpi="600" verticalDpi="600" orientation="landscape" paperSize="9" scale="95" r:id="rId1"/>
  <rowBreaks count="1" manualBreakCount="1">
    <brk id="28" max="7" man="1"/>
  </rowBreaks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69"/>
  <sheetViews>
    <sheetView tabSelected="1" view="pageBreakPreview" zoomScale="110" zoomScaleNormal="75" zoomScaleSheetLayoutView="110" workbookViewId="0" topLeftCell="A1">
      <pane ySplit="3045" topLeftCell="A1" activePane="bottomLeft" state="split"/>
      <selection pane="topLeft" activeCell="A5" sqref="A5:IV5"/>
      <selection pane="bottomLeft" activeCell="D138" sqref="D138"/>
    </sheetView>
  </sheetViews>
  <sheetFormatPr defaultColWidth="9.140625" defaultRowHeight="12.75"/>
  <cols>
    <col min="1" max="1" width="28.57421875" style="3" customWidth="1"/>
    <col min="2" max="2" width="19.00390625" style="3" bestFit="1" customWidth="1"/>
    <col min="3" max="3" width="14.140625" style="3" customWidth="1"/>
    <col min="4" max="4" width="11.8515625" style="3" customWidth="1"/>
    <col min="5" max="5" width="14.00390625" style="3" customWidth="1"/>
    <col min="6" max="6" width="11.8515625" style="3" customWidth="1"/>
    <col min="7" max="7" width="16.421875" style="3" customWidth="1"/>
    <col min="8" max="8" width="22.28125" style="3" customWidth="1"/>
    <col min="9" max="9" width="13.28125" style="3" hidden="1" customWidth="1"/>
    <col min="10" max="10" width="11.8515625" style="3" customWidth="1"/>
    <col min="11" max="11" width="9.00390625" style="3" customWidth="1"/>
    <col min="12" max="16384" width="9.140625" style="3" customWidth="1"/>
  </cols>
  <sheetData>
    <row r="1" spans="1:8" s="1" customFormat="1" ht="15.75">
      <c r="A1" s="106" t="s">
        <v>0</v>
      </c>
      <c r="B1" s="106"/>
      <c r="C1" s="106"/>
      <c r="D1" s="106"/>
      <c r="E1" s="106"/>
      <c r="F1" s="106"/>
      <c r="G1" s="106"/>
      <c r="H1" s="106"/>
    </row>
    <row r="2" spans="1:8" s="1" customFormat="1" ht="15.75">
      <c r="A2" s="106" t="s">
        <v>1</v>
      </c>
      <c r="B2" s="106"/>
      <c r="C2" s="106"/>
      <c r="D2" s="106"/>
      <c r="E2" s="106"/>
      <c r="F2" s="106"/>
      <c r="G2" s="106"/>
      <c r="H2" s="106"/>
    </row>
    <row r="3" spans="1:10" s="1" customFormat="1" ht="15.75">
      <c r="A3" s="106" t="s">
        <v>212</v>
      </c>
      <c r="B3" s="106"/>
      <c r="C3" s="106"/>
      <c r="D3" s="106"/>
      <c r="E3" s="106"/>
      <c r="F3" s="106"/>
      <c r="G3" s="106"/>
      <c r="H3" s="106"/>
      <c r="J3" s="1">
        <f>E7/G7*100</f>
        <v>92.4681706782063</v>
      </c>
    </row>
    <row r="4" spans="1:9" ht="15">
      <c r="A4" s="107" t="s">
        <v>2</v>
      </c>
      <c r="B4" s="107"/>
      <c r="C4" s="107"/>
      <c r="D4" s="107"/>
      <c r="E4" s="107"/>
      <c r="F4" s="107"/>
      <c r="G4" s="107"/>
      <c r="H4" s="107"/>
      <c r="I4" s="2"/>
    </row>
    <row r="5" spans="1:9" ht="63">
      <c r="A5" s="4" t="s">
        <v>210</v>
      </c>
      <c r="B5" s="4" t="s">
        <v>214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213</v>
      </c>
      <c r="H5" s="4" t="s">
        <v>215</v>
      </c>
      <c r="I5" s="5" t="s">
        <v>7</v>
      </c>
    </row>
    <row r="6" spans="1:10" ht="15.75">
      <c r="A6" s="43" t="s">
        <v>8</v>
      </c>
      <c r="B6" s="44">
        <f>B7+B8</f>
        <v>1509142.5</v>
      </c>
      <c r="C6" s="44">
        <f>C7+C8</f>
        <v>349162.99999999994</v>
      </c>
      <c r="D6" s="44">
        <f>C6*100/B6</f>
        <v>23.136516266687867</v>
      </c>
      <c r="E6" s="44">
        <f>E7+E8</f>
        <v>246753.35000000003</v>
      </c>
      <c r="F6" s="44">
        <f>E6*100/B6</f>
        <v>16.35056662972516</v>
      </c>
      <c r="G6" s="44">
        <v>261302.7</v>
      </c>
      <c r="H6" s="45">
        <f>C6/G6*100</f>
        <v>133.62395413441956</v>
      </c>
      <c r="I6" s="7" t="e">
        <f>#REF!+#REF!+#REF!+#REF!+#REF!+I269+I294+I300+I306+I312+I318+I373+I386+#REF!+I392+I411+I423+I417+I429</f>
        <v>#REF!</v>
      </c>
      <c r="J6" s="9">
        <f>E6/C6*100</f>
        <v>70.66995930267528</v>
      </c>
    </row>
    <row r="7" spans="1:12" ht="15.75">
      <c r="A7" s="31" t="s">
        <v>9</v>
      </c>
      <c r="B7" s="44">
        <f>B12+B37+B41+B50+B54+B58+B63++B76+B80+B84+B88+B93+B97+B101+B110+B114+B118+B123+B127+B131+B135+B139+B143+B148+B152+B156+B160+B164+B168+B172+B176+B180+B184+B188+B193+B197+B201+B214+B227+B231+B243+B209+B247+B256+B264+B239</f>
        <v>1392291.5</v>
      </c>
      <c r="C7" s="44">
        <f>C12+C37+C41+C50+C54+C58+C63+C76+C80+C84+C88+C93+C97+C101+C110+C114+C118+C123+C127+C131+C135+C139+C143+C148+C152+C156+C160+C164+C168+C172+C176+C180+C184+C188+C193+C197+C201+C214+C227+C231+C243+C209+C247+C256+C264+C239</f>
        <v>342286.99999999994</v>
      </c>
      <c r="D7" s="44">
        <f>C7*100/B7</f>
        <v>24.584435084175972</v>
      </c>
      <c r="E7" s="44">
        <f>E12+E37+E41+E50+E54+E58+E63+E76+E80+E84+E88+E93+E97+E101+E110+E114+E118+E123+E127+E131+E135+E139+E143+E148+E152+E156+E160+E164+E168+E172+E176+E180+E184+E188+E193+E197+E201+E214+E227+E231+E243+E209+E247+E256+E264+E239</f>
        <v>241546.65000000002</v>
      </c>
      <c r="F7" s="44">
        <f>E7*100/B7</f>
        <v>17.348856184211428</v>
      </c>
      <c r="G7" s="44">
        <v>261221.40000000002</v>
      </c>
      <c r="H7" s="45">
        <f>C7/G7*100</f>
        <v>131.0332920656577</v>
      </c>
      <c r="I7" s="7"/>
      <c r="J7" s="9">
        <f>E7/C7*100</f>
        <v>70.568455711143</v>
      </c>
      <c r="L7" s="9"/>
    </row>
    <row r="8" spans="1:10" ht="15.75">
      <c r="A8" s="31" t="s">
        <v>10</v>
      </c>
      <c r="B8" s="44">
        <f>B13+B38+B42+B51+B55+B59+B64+B77+B81+B85+B89+B94+B98+B102+B111+B115+B119+B124+B128+B132+B136+B140+B144+B149+B153+B157+B161+B165+B169+B173+B177+B181+B185+B189+B194+B198+B202+B215+B228+B232+B240+B244+B210+B248+B257+B265</f>
        <v>116851</v>
      </c>
      <c r="C8" s="44">
        <f>C13+C38+C42+C51+C55+C59+C64+C77+C81+C85+C89+C94+C98+C102+C111+C115+C119+C124+C128+C132+C136+C140+C144+C149+C153+C157+C161+C165+C169+C173+C177+C181+C185+C189+C194+C198+C202+C215+C228+C232+C240+C244+C210+C248+C257+C265</f>
        <v>6876</v>
      </c>
      <c r="D8" s="44">
        <f>C8*100/B8</f>
        <v>5.884416907001224</v>
      </c>
      <c r="E8" s="44">
        <f>E13+E38+E42+E51+E55+E59+E64+E77+E81+E85+E89+E94+E98+E102+E111+E115+E119+E124+E128+E132+E136+E140+E144+E149+E153+E157+E161+E165+E169+E173+E177+E181+E185+E189+E194+E198+E202+E215+E228+E232+E240+E244+E210+E248+E257+E265</f>
        <v>5206.700000000001</v>
      </c>
      <c r="F8" s="44">
        <f>E8*100/B8</f>
        <v>4.455845478429795</v>
      </c>
      <c r="G8" s="44">
        <v>81.3</v>
      </c>
      <c r="H8" s="45">
        <f>C8/G8*100</f>
        <v>8457.564575645756</v>
      </c>
      <c r="I8" s="7"/>
      <c r="J8" s="9"/>
    </row>
    <row r="9" spans="1:11" ht="15.75">
      <c r="A9" s="95" t="s">
        <v>11</v>
      </c>
      <c r="B9" s="95"/>
      <c r="C9" s="95"/>
      <c r="D9" s="95"/>
      <c r="E9" s="95"/>
      <c r="F9" s="95"/>
      <c r="G9" s="95"/>
      <c r="H9" s="95"/>
      <c r="I9" s="7"/>
      <c r="J9" s="9"/>
      <c r="K9" s="9"/>
    </row>
    <row r="10" spans="1:10" ht="15.75">
      <c r="A10" s="97" t="s">
        <v>218</v>
      </c>
      <c r="B10" s="97"/>
      <c r="C10" s="97"/>
      <c r="D10" s="97"/>
      <c r="E10" s="97"/>
      <c r="F10" s="97"/>
      <c r="G10" s="97"/>
      <c r="H10" s="97"/>
      <c r="I10" s="7"/>
      <c r="J10" s="9">
        <f>B12+B37+B41</f>
        <v>844621.8</v>
      </c>
    </row>
    <row r="11" spans="1:9" ht="16.5">
      <c r="A11" s="37" t="s">
        <v>13</v>
      </c>
      <c r="B11" s="45">
        <v>836121.8</v>
      </c>
      <c r="C11" s="65">
        <f>C16+C20</f>
        <v>169344.09999999998</v>
      </c>
      <c r="D11" s="44">
        <f>C11/B11*100</f>
        <v>20.25352047991094</v>
      </c>
      <c r="E11" s="67">
        <v>169344.1</v>
      </c>
      <c r="F11" s="44">
        <f>E11/B11*100</f>
        <v>20.253520479910943</v>
      </c>
      <c r="G11" s="4"/>
      <c r="H11" s="45"/>
      <c r="I11" s="12">
        <f>I12+I13</f>
        <v>142.8</v>
      </c>
    </row>
    <row r="12" spans="1:9" ht="15.75">
      <c r="A12" s="31" t="s">
        <v>9</v>
      </c>
      <c r="B12" s="47">
        <v>836121.8</v>
      </c>
      <c r="C12" s="66">
        <f>C17+C21</f>
        <v>169344.09999999998</v>
      </c>
      <c r="D12" s="46">
        <f>C12/B12*100</f>
        <v>20.25352047991094</v>
      </c>
      <c r="E12" s="68">
        <v>169344.1</v>
      </c>
      <c r="F12" s="46">
        <f>E12/B12*100</f>
        <v>20.253520479910943</v>
      </c>
      <c r="G12" s="64"/>
      <c r="H12" s="47"/>
      <c r="I12" s="14"/>
    </row>
    <row r="13" spans="1:13" ht="16.5">
      <c r="A13" s="31" t="s">
        <v>10</v>
      </c>
      <c r="B13" s="36"/>
      <c r="C13" s="46"/>
      <c r="D13" s="46"/>
      <c r="E13" s="46"/>
      <c r="F13" s="46"/>
      <c r="G13" s="46"/>
      <c r="H13" s="48"/>
      <c r="I13" s="12">
        <v>142.8</v>
      </c>
      <c r="M13" s="9" t="e">
        <f>J10+J47+J60+J73+J90+J107+J120+J145+J190+J211+J249</f>
        <v>#REF!</v>
      </c>
    </row>
    <row r="14" spans="1:9" ht="31.5" customHeight="1">
      <c r="A14" s="31" t="s">
        <v>31</v>
      </c>
      <c r="B14" s="45"/>
      <c r="C14" s="31"/>
      <c r="D14" s="31"/>
      <c r="E14" s="31"/>
      <c r="F14" s="31"/>
      <c r="G14" s="31"/>
      <c r="H14" s="31"/>
      <c r="I14" s="12"/>
    </row>
    <row r="15" spans="1:9" ht="173.25">
      <c r="A15" s="76" t="s">
        <v>219</v>
      </c>
      <c r="B15" s="45"/>
      <c r="C15" s="76"/>
      <c r="D15" s="76"/>
      <c r="E15" s="76"/>
      <c r="F15" s="76"/>
      <c r="G15" s="76"/>
      <c r="H15" s="76"/>
      <c r="I15" s="15" t="e">
        <f>I20+#REF!</f>
        <v>#REF!</v>
      </c>
    </row>
    <row r="16" spans="1:9" ht="16.5">
      <c r="A16" s="37" t="s">
        <v>13</v>
      </c>
      <c r="B16" s="45">
        <v>30008</v>
      </c>
      <c r="C16" s="47">
        <v>6909.8</v>
      </c>
      <c r="D16" s="46">
        <f>C16/B16*100</f>
        <v>23.02652625966409</v>
      </c>
      <c r="E16" s="47">
        <v>6909.8</v>
      </c>
      <c r="F16" s="46">
        <f>E16/B16*100</f>
        <v>23.02652625966409</v>
      </c>
      <c r="G16" s="76"/>
      <c r="H16" s="76"/>
      <c r="I16" s="15"/>
    </row>
    <row r="17" spans="1:9" ht="16.5">
      <c r="A17" s="31" t="s">
        <v>9</v>
      </c>
      <c r="B17" s="47">
        <v>30008</v>
      </c>
      <c r="C17" s="47">
        <v>6909.8</v>
      </c>
      <c r="D17" s="46">
        <f>C17/B17*100</f>
        <v>23.02652625966409</v>
      </c>
      <c r="E17" s="47">
        <v>6909.8</v>
      </c>
      <c r="F17" s="46">
        <f>E17/B17*100</f>
        <v>23.02652625966409</v>
      </c>
      <c r="G17" s="47"/>
      <c r="H17" s="76"/>
      <c r="I17" s="15"/>
    </row>
    <row r="18" spans="1:9" ht="16.5">
      <c r="A18" s="31" t="s">
        <v>10</v>
      </c>
      <c r="B18" s="45"/>
      <c r="C18" s="76"/>
      <c r="D18" s="76"/>
      <c r="E18" s="76"/>
      <c r="F18" s="76"/>
      <c r="G18" s="76"/>
      <c r="H18" s="76"/>
      <c r="I18" s="15"/>
    </row>
    <row r="19" spans="1:9" ht="153.75" customHeight="1">
      <c r="A19" s="76" t="s">
        <v>220</v>
      </c>
      <c r="B19" s="45"/>
      <c r="C19" s="76"/>
      <c r="D19" s="76"/>
      <c r="E19" s="76"/>
      <c r="F19" s="76"/>
      <c r="G19" s="76"/>
      <c r="H19" s="76"/>
      <c r="I19" s="15"/>
    </row>
    <row r="20" spans="1:9" ht="16.5">
      <c r="A20" s="37" t="s">
        <v>13</v>
      </c>
      <c r="B20" s="45">
        <v>726553.7</v>
      </c>
      <c r="C20" s="46">
        <v>162434.3</v>
      </c>
      <c r="D20" s="46">
        <f>C20/B20*100</f>
        <v>22.356819599156953</v>
      </c>
      <c r="E20" s="46">
        <v>162434.3</v>
      </c>
      <c r="F20" s="46">
        <f>E20/B20*100</f>
        <v>22.356819599156953</v>
      </c>
      <c r="G20" s="46"/>
      <c r="H20" s="47"/>
      <c r="I20" s="12">
        <v>100</v>
      </c>
    </row>
    <row r="21" spans="1:9" ht="16.5">
      <c r="A21" s="31" t="s">
        <v>9</v>
      </c>
      <c r="B21" s="46">
        <f>458810.7+58107+19118+29665+160853</f>
        <v>726553.7</v>
      </c>
      <c r="C21" s="46">
        <v>162434.3</v>
      </c>
      <c r="D21" s="46">
        <f>C21/B21*100</f>
        <v>22.356819599156953</v>
      </c>
      <c r="E21" s="46">
        <v>162434.3</v>
      </c>
      <c r="F21" s="46">
        <f>E21/B21*100</f>
        <v>22.356819599156953</v>
      </c>
      <c r="G21" s="46"/>
      <c r="H21" s="47"/>
      <c r="I21" s="12"/>
    </row>
    <row r="22" spans="1:9" ht="16.5">
      <c r="A22" s="31" t="s">
        <v>10</v>
      </c>
      <c r="B22" s="47"/>
      <c r="C22" s="46"/>
      <c r="D22" s="46"/>
      <c r="E22" s="46"/>
      <c r="F22" s="46"/>
      <c r="G22" s="46"/>
      <c r="H22" s="47"/>
      <c r="I22" s="12"/>
    </row>
    <row r="23" spans="1:9" ht="31.5">
      <c r="A23" s="76" t="s">
        <v>221</v>
      </c>
      <c r="B23" s="45"/>
      <c r="C23" s="46"/>
      <c r="D23" s="46"/>
      <c r="E23" s="46"/>
      <c r="F23" s="46"/>
      <c r="G23" s="46"/>
      <c r="H23" s="47"/>
      <c r="I23" s="12"/>
    </row>
    <row r="24" spans="1:9" ht="16.5">
      <c r="A24" s="37" t="s">
        <v>13</v>
      </c>
      <c r="B24" s="44">
        <v>2321</v>
      </c>
      <c r="C24" s="46"/>
      <c r="D24" s="46"/>
      <c r="E24" s="46"/>
      <c r="F24" s="46"/>
      <c r="G24" s="46"/>
      <c r="H24" s="47"/>
      <c r="I24" s="12"/>
    </row>
    <row r="25" spans="1:9" ht="16.5">
      <c r="A25" s="31" t="s">
        <v>9</v>
      </c>
      <c r="B25" s="46">
        <f>1824+497</f>
        <v>2321</v>
      </c>
      <c r="C25" s="46"/>
      <c r="D25" s="46"/>
      <c r="E25" s="46"/>
      <c r="F25" s="46"/>
      <c r="G25" s="46"/>
      <c r="H25" s="47"/>
      <c r="I25" s="12"/>
    </row>
    <row r="26" spans="1:9" ht="16.5">
      <c r="A26" s="31" t="s">
        <v>10</v>
      </c>
      <c r="B26" s="47"/>
      <c r="C26" s="46"/>
      <c r="D26" s="46"/>
      <c r="E26" s="46"/>
      <c r="F26" s="46"/>
      <c r="G26" s="46"/>
      <c r="H26" s="47"/>
      <c r="I26" s="12"/>
    </row>
    <row r="27" spans="1:9" ht="51" customHeight="1">
      <c r="A27" s="76" t="s">
        <v>224</v>
      </c>
      <c r="B27" s="47"/>
      <c r="C27" s="46"/>
      <c r="D27" s="46"/>
      <c r="E27" s="46"/>
      <c r="F27" s="46"/>
      <c r="G27" s="46"/>
      <c r="H27" s="47"/>
      <c r="I27" s="12"/>
    </row>
    <row r="28" spans="1:9" ht="15.75" customHeight="1">
      <c r="A28" s="37" t="s">
        <v>13</v>
      </c>
      <c r="B28" s="45">
        <v>4800</v>
      </c>
      <c r="C28" s="46"/>
      <c r="D28" s="46"/>
      <c r="E28" s="46"/>
      <c r="F28" s="46"/>
      <c r="G28" s="46"/>
      <c r="H28" s="47"/>
      <c r="I28" s="12"/>
    </row>
    <row r="29" spans="1:9" ht="15.75" customHeight="1">
      <c r="A29" s="31" t="s">
        <v>9</v>
      </c>
      <c r="B29" s="47">
        <v>4800</v>
      </c>
      <c r="C29" s="46"/>
      <c r="D29" s="46"/>
      <c r="E29" s="46"/>
      <c r="F29" s="46"/>
      <c r="G29" s="46"/>
      <c r="H29" s="47"/>
      <c r="I29" s="12"/>
    </row>
    <row r="30" spans="1:9" ht="15.75" customHeight="1">
      <c r="A30" s="31" t="s">
        <v>10</v>
      </c>
      <c r="B30" s="47"/>
      <c r="C30" s="46"/>
      <c r="D30" s="46"/>
      <c r="E30" s="46"/>
      <c r="F30" s="46"/>
      <c r="G30" s="46"/>
      <c r="H30" s="47"/>
      <c r="I30" s="12"/>
    </row>
    <row r="31" spans="1:9" ht="63" customHeight="1">
      <c r="A31" s="76" t="s">
        <v>222</v>
      </c>
      <c r="B31" s="45"/>
      <c r="C31" s="46"/>
      <c r="D31" s="46"/>
      <c r="E31" s="46"/>
      <c r="F31" s="46"/>
      <c r="G31" s="46"/>
      <c r="H31" s="47"/>
      <c r="I31" s="12"/>
    </row>
    <row r="32" spans="1:9" ht="16.5">
      <c r="A32" s="37" t="s">
        <v>13</v>
      </c>
      <c r="B32" s="45">
        <v>72439.1</v>
      </c>
      <c r="C32" s="46"/>
      <c r="D32" s="46"/>
      <c r="E32" s="46"/>
      <c r="F32" s="46"/>
      <c r="G32" s="46"/>
      <c r="H32" s="47"/>
      <c r="I32" s="12"/>
    </row>
    <row r="33" spans="1:9" ht="16.5">
      <c r="A33" s="31" t="s">
        <v>9</v>
      </c>
      <c r="B33" s="47">
        <v>72439.1</v>
      </c>
      <c r="C33" s="46"/>
      <c r="D33" s="46"/>
      <c r="E33" s="46"/>
      <c r="F33" s="46"/>
      <c r="G33" s="46"/>
      <c r="H33" s="47"/>
      <c r="I33" s="12"/>
    </row>
    <row r="34" spans="1:9" ht="16.5">
      <c r="A34" s="31" t="s">
        <v>10</v>
      </c>
      <c r="B34" s="45"/>
      <c r="C34" s="46"/>
      <c r="D34" s="46"/>
      <c r="E34" s="46"/>
      <c r="F34" s="46"/>
      <c r="G34" s="46"/>
      <c r="H34" s="47"/>
      <c r="I34" s="12"/>
    </row>
    <row r="35" spans="1:9" ht="15.75">
      <c r="A35" s="97" t="s">
        <v>225</v>
      </c>
      <c r="B35" s="97"/>
      <c r="C35" s="97"/>
      <c r="D35" s="97"/>
      <c r="E35" s="97"/>
      <c r="F35" s="97"/>
      <c r="G35" s="97"/>
      <c r="H35" s="97"/>
      <c r="I35" s="14"/>
    </row>
    <row r="36" spans="1:9" ht="15.75">
      <c r="A36" s="37" t="s">
        <v>13</v>
      </c>
      <c r="B36" s="45">
        <v>1500</v>
      </c>
      <c r="C36" s="42"/>
      <c r="D36" s="44"/>
      <c r="E36" s="42"/>
      <c r="F36" s="44"/>
      <c r="G36" s="42"/>
      <c r="H36" s="47"/>
      <c r="I36" s="14"/>
    </row>
    <row r="37" spans="1:9" ht="15.75">
      <c r="A37" s="31" t="s">
        <v>9</v>
      </c>
      <c r="B37" s="47">
        <v>1500</v>
      </c>
      <c r="C37" s="35"/>
      <c r="D37" s="46"/>
      <c r="E37" s="35"/>
      <c r="F37" s="46"/>
      <c r="G37" s="35"/>
      <c r="H37" s="47"/>
      <c r="I37" s="14"/>
    </row>
    <row r="38" spans="1:9" ht="15.75">
      <c r="A38" s="31" t="s">
        <v>10</v>
      </c>
      <c r="B38" s="47"/>
      <c r="C38" s="36"/>
      <c r="D38" s="44"/>
      <c r="E38" s="36"/>
      <c r="F38" s="36"/>
      <c r="G38" s="36"/>
      <c r="H38" s="36"/>
      <c r="I38" s="14"/>
    </row>
    <row r="39" spans="1:9" ht="15.75">
      <c r="A39" s="97" t="s">
        <v>226</v>
      </c>
      <c r="B39" s="97"/>
      <c r="C39" s="97"/>
      <c r="D39" s="97"/>
      <c r="E39" s="97"/>
      <c r="F39" s="97"/>
      <c r="G39" s="97"/>
      <c r="H39" s="97"/>
      <c r="I39" s="14"/>
    </row>
    <row r="40" spans="1:9" ht="15.75">
      <c r="A40" s="31" t="s">
        <v>13</v>
      </c>
      <c r="B40" s="45">
        <v>7000</v>
      </c>
      <c r="C40" s="35"/>
      <c r="D40" s="46"/>
      <c r="E40" s="35"/>
      <c r="F40" s="46"/>
      <c r="G40" s="35"/>
      <c r="H40" s="47"/>
      <c r="I40" s="14"/>
    </row>
    <row r="41" spans="1:9" ht="15.75">
      <c r="A41" s="31" t="s">
        <v>9</v>
      </c>
      <c r="B41" s="47">
        <v>7000</v>
      </c>
      <c r="C41" s="35"/>
      <c r="D41" s="46"/>
      <c r="E41" s="35"/>
      <c r="F41" s="46"/>
      <c r="G41" s="35"/>
      <c r="H41" s="47"/>
      <c r="I41" s="14"/>
    </row>
    <row r="42" spans="1:9" ht="15" customHeight="1">
      <c r="A42" s="31" t="s">
        <v>10</v>
      </c>
      <c r="B42" s="35"/>
      <c r="C42" s="35"/>
      <c r="D42" s="46"/>
      <c r="E42" s="35"/>
      <c r="F42" s="46"/>
      <c r="G42" s="35"/>
      <c r="H42" s="36"/>
      <c r="I42" s="14"/>
    </row>
    <row r="43" spans="1:9" ht="22.5" customHeight="1" hidden="1">
      <c r="A43" s="101" t="s">
        <v>217</v>
      </c>
      <c r="B43" s="101"/>
      <c r="C43" s="101"/>
      <c r="D43" s="101"/>
      <c r="E43" s="101"/>
      <c r="F43" s="101"/>
      <c r="G43" s="101"/>
      <c r="H43" s="101"/>
      <c r="I43" s="14"/>
    </row>
    <row r="44" spans="1:9" ht="15.75" hidden="1">
      <c r="A44" s="31" t="s">
        <v>13</v>
      </c>
      <c r="B44" s="35"/>
      <c r="C44" s="35"/>
      <c r="D44" s="46"/>
      <c r="E44" s="35"/>
      <c r="F44" s="46"/>
      <c r="G44" s="35"/>
      <c r="H44" s="36"/>
      <c r="I44" s="14"/>
    </row>
    <row r="45" spans="1:9" ht="15.75" hidden="1">
      <c r="A45" s="31" t="s">
        <v>9</v>
      </c>
      <c r="B45" s="35"/>
      <c r="C45" s="35"/>
      <c r="D45" s="46"/>
      <c r="E45" s="35"/>
      <c r="F45" s="46"/>
      <c r="G45" s="35"/>
      <c r="H45" s="36"/>
      <c r="I45" s="14"/>
    </row>
    <row r="46" spans="1:9" ht="15.75" hidden="1">
      <c r="A46" s="31" t="s">
        <v>10</v>
      </c>
      <c r="B46" s="35"/>
      <c r="C46" s="35"/>
      <c r="D46" s="46"/>
      <c r="E46" s="35"/>
      <c r="F46" s="46"/>
      <c r="G46" s="35"/>
      <c r="H46" s="36"/>
      <c r="I46" s="14"/>
    </row>
    <row r="47" spans="1:10" ht="15.75">
      <c r="A47" s="95" t="s">
        <v>257</v>
      </c>
      <c r="B47" s="95"/>
      <c r="C47" s="95"/>
      <c r="D47" s="95"/>
      <c r="E47" s="95"/>
      <c r="F47" s="95"/>
      <c r="G47" s="95"/>
      <c r="H47" s="95"/>
      <c r="I47" s="14"/>
      <c r="J47" s="9">
        <f>B50+B54+B58</f>
        <v>148836</v>
      </c>
    </row>
    <row r="48" spans="1:10" ht="19.5" customHeight="1">
      <c r="A48" s="97" t="s">
        <v>227</v>
      </c>
      <c r="B48" s="97"/>
      <c r="C48" s="97"/>
      <c r="D48" s="97"/>
      <c r="E48" s="97"/>
      <c r="F48" s="97"/>
      <c r="G48" s="97"/>
      <c r="H48" s="97"/>
      <c r="I48" s="14"/>
      <c r="J48" s="9"/>
    </row>
    <row r="49" spans="1:10" ht="15.75">
      <c r="A49" s="37" t="s">
        <v>13</v>
      </c>
      <c r="B49" s="45">
        <v>15000</v>
      </c>
      <c r="C49" s="45">
        <v>7500</v>
      </c>
      <c r="D49" s="44">
        <f>C49*100/B49</f>
        <v>50</v>
      </c>
      <c r="E49" s="82">
        <v>7500</v>
      </c>
      <c r="F49" s="44">
        <f>E49*100/B49</f>
        <v>50</v>
      </c>
      <c r="G49" s="82"/>
      <c r="H49" s="82"/>
      <c r="I49" s="14"/>
      <c r="J49" s="9"/>
    </row>
    <row r="50" spans="1:10" ht="15.75">
      <c r="A50" s="31" t="s">
        <v>9</v>
      </c>
      <c r="B50" s="47">
        <v>15000</v>
      </c>
      <c r="C50" s="47">
        <v>7500</v>
      </c>
      <c r="D50" s="46">
        <f>C50*100/B50</f>
        <v>50</v>
      </c>
      <c r="E50" s="75">
        <v>7500</v>
      </c>
      <c r="F50" s="46">
        <f>E50*100/B50</f>
        <v>50</v>
      </c>
      <c r="G50" s="82"/>
      <c r="H50" s="82"/>
      <c r="I50" s="14"/>
      <c r="J50" s="9"/>
    </row>
    <row r="51" spans="1:10" ht="15.75">
      <c r="A51" s="31" t="s">
        <v>10</v>
      </c>
      <c r="B51" s="35"/>
      <c r="C51" s="82"/>
      <c r="D51" s="82"/>
      <c r="E51" s="82"/>
      <c r="F51" s="82"/>
      <c r="G51" s="82"/>
      <c r="H51" s="82"/>
      <c r="I51" s="14"/>
      <c r="J51" s="9"/>
    </row>
    <row r="52" spans="1:9" ht="22.5" customHeight="1">
      <c r="A52" s="97" t="s">
        <v>229</v>
      </c>
      <c r="B52" s="97"/>
      <c r="C52" s="97"/>
      <c r="D52" s="97"/>
      <c r="E52" s="97"/>
      <c r="F52" s="97"/>
      <c r="G52" s="97"/>
      <c r="H52" s="97"/>
      <c r="I52" s="14"/>
    </row>
    <row r="53" spans="1:9" ht="16.5">
      <c r="A53" s="37" t="s">
        <v>13</v>
      </c>
      <c r="B53" s="44">
        <v>115000</v>
      </c>
      <c r="C53" s="44">
        <v>115000</v>
      </c>
      <c r="D53" s="44">
        <f>C53*100/B53</f>
        <v>100</v>
      </c>
      <c r="E53" s="44"/>
      <c r="F53" s="44"/>
      <c r="G53" s="44">
        <v>233500</v>
      </c>
      <c r="H53" s="59">
        <f>C53*100/G53</f>
        <v>49.25053533190578</v>
      </c>
      <c r="I53" s="15">
        <f>I54+I55</f>
        <v>274800</v>
      </c>
    </row>
    <row r="54" spans="1:9" ht="16.5">
      <c r="A54" s="31" t="s">
        <v>9</v>
      </c>
      <c r="B54" s="46">
        <v>115000</v>
      </c>
      <c r="C54" s="46">
        <v>115000</v>
      </c>
      <c r="D54" s="46">
        <f>C54*100/B54</f>
        <v>100</v>
      </c>
      <c r="E54" s="46"/>
      <c r="F54" s="46"/>
      <c r="G54" s="46">
        <v>233500</v>
      </c>
      <c r="H54" s="60">
        <f>C54*100/G54</f>
        <v>49.25053533190578</v>
      </c>
      <c r="I54" s="12">
        <f>530+200+261720+12350</f>
        <v>274800</v>
      </c>
    </row>
    <row r="55" spans="1:9" ht="16.5">
      <c r="A55" s="31" t="s">
        <v>10</v>
      </c>
      <c r="B55" s="46"/>
      <c r="C55" s="46"/>
      <c r="D55" s="46"/>
      <c r="E55" s="46"/>
      <c r="F55" s="46"/>
      <c r="G55" s="46"/>
      <c r="H55" s="60"/>
      <c r="I55" s="15"/>
    </row>
    <row r="56" spans="1:9" ht="16.5">
      <c r="A56" s="97" t="s">
        <v>230</v>
      </c>
      <c r="B56" s="97"/>
      <c r="C56" s="97"/>
      <c r="D56" s="97"/>
      <c r="E56" s="97"/>
      <c r="F56" s="97"/>
      <c r="G56" s="97"/>
      <c r="H56" s="97"/>
      <c r="I56" s="15"/>
    </row>
    <row r="57" spans="1:9" ht="16.5">
      <c r="A57" s="37" t="s">
        <v>13</v>
      </c>
      <c r="B57" s="44">
        <v>18836</v>
      </c>
      <c r="C57" s="44">
        <v>2566.4</v>
      </c>
      <c r="D57" s="44">
        <f>C57*100/B57</f>
        <v>13.624973455086005</v>
      </c>
      <c r="E57" s="44">
        <v>2566.4</v>
      </c>
      <c r="F57" s="44">
        <f>E57*100/B57</f>
        <v>13.624973455086005</v>
      </c>
      <c r="G57" s="46"/>
      <c r="H57" s="60"/>
      <c r="I57" s="15"/>
    </row>
    <row r="58" spans="1:9" ht="16.5">
      <c r="A58" s="31" t="s">
        <v>9</v>
      </c>
      <c r="B58" s="46">
        <v>18836</v>
      </c>
      <c r="C58" s="46">
        <v>2566.4</v>
      </c>
      <c r="D58" s="46">
        <f>C58*100/B58</f>
        <v>13.624973455086005</v>
      </c>
      <c r="E58" s="46">
        <v>2566.4</v>
      </c>
      <c r="F58" s="46">
        <f>E58*100/B58</f>
        <v>13.624973455086005</v>
      </c>
      <c r="G58" s="46"/>
      <c r="H58" s="60"/>
      <c r="I58" s="15"/>
    </row>
    <row r="59" spans="1:9" ht="16.5">
      <c r="A59" s="31" t="s">
        <v>10</v>
      </c>
      <c r="B59" s="46"/>
      <c r="C59" s="46"/>
      <c r="D59" s="46"/>
      <c r="E59" s="46"/>
      <c r="F59" s="46"/>
      <c r="G59" s="46"/>
      <c r="H59" s="60"/>
      <c r="I59" s="15"/>
    </row>
    <row r="60" spans="1:10" ht="16.5">
      <c r="A60" s="95" t="s">
        <v>23</v>
      </c>
      <c r="B60" s="95"/>
      <c r="C60" s="95"/>
      <c r="D60" s="95"/>
      <c r="E60" s="95"/>
      <c r="F60" s="95"/>
      <c r="G60" s="95"/>
      <c r="H60" s="95"/>
      <c r="I60" s="15"/>
      <c r="J60" s="9" t="e">
        <f>B63+#REF!</f>
        <v>#REF!</v>
      </c>
    </row>
    <row r="61" spans="1:11" ht="15.75">
      <c r="A61" s="97" t="s">
        <v>231</v>
      </c>
      <c r="B61" s="97"/>
      <c r="C61" s="97"/>
      <c r="D61" s="97"/>
      <c r="E61" s="97"/>
      <c r="F61" s="97"/>
      <c r="G61" s="97"/>
      <c r="H61" s="97"/>
      <c r="I61" s="14"/>
      <c r="J61" s="9"/>
      <c r="K61" s="9"/>
    </row>
    <row r="62" spans="1:9" ht="15.75">
      <c r="A62" s="37" t="s">
        <v>13</v>
      </c>
      <c r="B62" s="45">
        <v>500</v>
      </c>
      <c r="C62" s="45"/>
      <c r="D62" s="44"/>
      <c r="E62" s="44"/>
      <c r="F62" s="44"/>
      <c r="G62" s="45"/>
      <c r="H62" s="35"/>
      <c r="I62" s="14"/>
    </row>
    <row r="63" spans="1:9" ht="15.75">
      <c r="A63" s="31" t="s">
        <v>9</v>
      </c>
      <c r="B63" s="51">
        <v>500</v>
      </c>
      <c r="C63" s="47"/>
      <c r="D63" s="46"/>
      <c r="E63" s="35"/>
      <c r="F63" s="44"/>
      <c r="G63" s="47"/>
      <c r="H63" s="35"/>
      <c r="I63" s="14"/>
    </row>
    <row r="64" spans="1:9" ht="16.5">
      <c r="A64" s="31" t="s">
        <v>10</v>
      </c>
      <c r="B64" s="51"/>
      <c r="C64" s="35"/>
      <c r="D64" s="46"/>
      <c r="E64" s="35"/>
      <c r="F64" s="46"/>
      <c r="G64" s="63"/>
      <c r="H64" s="35"/>
      <c r="I64" s="14"/>
    </row>
    <row r="65" spans="1:9" ht="0.75" customHeight="1">
      <c r="A65" s="101" t="s">
        <v>216</v>
      </c>
      <c r="B65" s="101"/>
      <c r="C65" s="101"/>
      <c r="D65" s="101"/>
      <c r="E65" s="101"/>
      <c r="F65" s="101"/>
      <c r="G65" s="101"/>
      <c r="H65" s="101"/>
      <c r="I65" s="14"/>
    </row>
    <row r="66" spans="1:9" ht="16.5" hidden="1">
      <c r="A66" s="37" t="s">
        <v>13</v>
      </c>
      <c r="B66" s="45"/>
      <c r="C66" s="35"/>
      <c r="D66" s="46"/>
      <c r="E66" s="35"/>
      <c r="F66" s="46"/>
      <c r="G66" s="63"/>
      <c r="H66" s="35"/>
      <c r="I66" s="14"/>
    </row>
    <row r="67" spans="1:9" ht="16.5" hidden="1">
      <c r="A67" s="31" t="s">
        <v>9</v>
      </c>
      <c r="B67" s="51"/>
      <c r="C67" s="35"/>
      <c r="D67" s="46"/>
      <c r="E67" s="35"/>
      <c r="F67" s="46"/>
      <c r="G67" s="63"/>
      <c r="H67" s="35"/>
      <c r="I67" s="14"/>
    </row>
    <row r="68" spans="1:9" ht="16.5" hidden="1">
      <c r="A68" s="31" t="s">
        <v>10</v>
      </c>
      <c r="B68" s="51"/>
      <c r="C68" s="35"/>
      <c r="D68" s="46"/>
      <c r="E68" s="35"/>
      <c r="F68" s="46"/>
      <c r="G68" s="63"/>
      <c r="H68" s="35"/>
      <c r="I68" s="14"/>
    </row>
    <row r="69" spans="1:9" ht="0.75" customHeight="1">
      <c r="A69" s="97" t="s">
        <v>180</v>
      </c>
      <c r="B69" s="97"/>
      <c r="C69" s="97"/>
      <c r="D69" s="97"/>
      <c r="E69" s="97"/>
      <c r="F69" s="97"/>
      <c r="G69" s="97"/>
      <c r="H69" s="97"/>
      <c r="I69" s="15"/>
    </row>
    <row r="70" spans="1:9" ht="16.5" hidden="1">
      <c r="A70" s="37" t="s">
        <v>13</v>
      </c>
      <c r="B70" s="47"/>
      <c r="C70" s="35"/>
      <c r="D70" s="46"/>
      <c r="E70" s="35"/>
      <c r="F70" s="46"/>
      <c r="G70" s="35"/>
      <c r="H70" s="51"/>
      <c r="I70" s="15"/>
    </row>
    <row r="71" spans="1:9" ht="16.5" hidden="1">
      <c r="A71" s="31" t="s">
        <v>9</v>
      </c>
      <c r="B71" s="47"/>
      <c r="C71" s="35"/>
      <c r="D71" s="46"/>
      <c r="E71" s="35"/>
      <c r="F71" s="46"/>
      <c r="G71" s="35"/>
      <c r="H71" s="51"/>
      <c r="I71" s="15"/>
    </row>
    <row r="72" spans="1:9" ht="13.5" customHeight="1" hidden="1">
      <c r="A72" s="31" t="s">
        <v>10</v>
      </c>
      <c r="B72" s="47"/>
      <c r="C72" s="35"/>
      <c r="D72" s="46"/>
      <c r="E72" s="35"/>
      <c r="F72" s="46"/>
      <c r="G72" s="35"/>
      <c r="H72" s="51"/>
      <c r="I72" s="15"/>
    </row>
    <row r="73" spans="1:10" ht="16.5">
      <c r="A73" s="95" t="s">
        <v>24</v>
      </c>
      <c r="B73" s="95"/>
      <c r="C73" s="95"/>
      <c r="D73" s="95"/>
      <c r="E73" s="95"/>
      <c r="F73" s="95"/>
      <c r="G73" s="95"/>
      <c r="H73" s="95"/>
      <c r="I73" s="15"/>
      <c r="J73" s="9">
        <f>B76+B80+B84+B88</f>
        <v>15757.5</v>
      </c>
    </row>
    <row r="74" spans="1:10" ht="33.75" customHeight="1">
      <c r="A74" s="97" t="s">
        <v>266</v>
      </c>
      <c r="B74" s="97"/>
      <c r="C74" s="97"/>
      <c r="D74" s="97"/>
      <c r="E74" s="97"/>
      <c r="F74" s="97"/>
      <c r="G74" s="97"/>
      <c r="H74" s="97"/>
      <c r="I74" s="15"/>
      <c r="J74" s="9"/>
    </row>
    <row r="75" spans="1:10" ht="16.5">
      <c r="A75" s="37" t="s">
        <v>13</v>
      </c>
      <c r="B75" s="61">
        <v>800</v>
      </c>
      <c r="C75" s="82"/>
      <c r="D75" s="82"/>
      <c r="E75" s="82"/>
      <c r="F75" s="82"/>
      <c r="G75" s="82"/>
      <c r="H75" s="82"/>
      <c r="I75" s="15"/>
      <c r="J75" s="9"/>
    </row>
    <row r="76" spans="1:10" ht="16.5">
      <c r="A76" s="31" t="s">
        <v>9</v>
      </c>
      <c r="B76" s="51">
        <v>800</v>
      </c>
      <c r="C76" s="82"/>
      <c r="D76" s="82"/>
      <c r="E76" s="82"/>
      <c r="F76" s="82"/>
      <c r="G76" s="82"/>
      <c r="H76" s="82"/>
      <c r="I76" s="15"/>
      <c r="J76" s="9"/>
    </row>
    <row r="77" spans="1:10" ht="16.5">
      <c r="A77" s="31" t="s">
        <v>10</v>
      </c>
      <c r="B77" s="51"/>
      <c r="C77" s="82"/>
      <c r="D77" s="82"/>
      <c r="E77" s="82"/>
      <c r="F77" s="82"/>
      <c r="G77" s="82"/>
      <c r="H77" s="82"/>
      <c r="I77" s="15"/>
      <c r="J77" s="9"/>
    </row>
    <row r="78" spans="1:10" ht="34.5" customHeight="1">
      <c r="A78" s="97" t="s">
        <v>267</v>
      </c>
      <c r="B78" s="97"/>
      <c r="C78" s="97"/>
      <c r="D78" s="97"/>
      <c r="E78" s="97"/>
      <c r="F78" s="97"/>
      <c r="G78" s="97"/>
      <c r="H78" s="97"/>
      <c r="I78" s="15"/>
      <c r="J78" s="9"/>
    </row>
    <row r="79" spans="1:10" ht="16.5">
      <c r="A79" s="37" t="s">
        <v>13</v>
      </c>
      <c r="B79" s="61">
        <v>7020.3</v>
      </c>
      <c r="C79" s="82"/>
      <c r="D79" s="82"/>
      <c r="E79" s="82"/>
      <c r="F79" s="82"/>
      <c r="G79" s="82"/>
      <c r="H79" s="82"/>
      <c r="I79" s="15"/>
      <c r="J79" s="9"/>
    </row>
    <row r="80" spans="1:10" ht="16.5">
      <c r="A80" s="31" t="s">
        <v>9</v>
      </c>
      <c r="B80" s="51">
        <v>7020.3</v>
      </c>
      <c r="C80" s="82"/>
      <c r="D80" s="82"/>
      <c r="E80" s="82"/>
      <c r="F80" s="82"/>
      <c r="G80" s="82"/>
      <c r="H80" s="82"/>
      <c r="I80" s="15"/>
      <c r="J80" s="9"/>
    </row>
    <row r="81" spans="1:10" ht="16.5">
      <c r="A81" s="31" t="s">
        <v>10</v>
      </c>
      <c r="B81" s="51"/>
      <c r="C81" s="82"/>
      <c r="D81" s="82"/>
      <c r="E81" s="82"/>
      <c r="F81" s="82"/>
      <c r="G81" s="82"/>
      <c r="H81" s="82"/>
      <c r="I81" s="15"/>
      <c r="J81" s="9"/>
    </row>
    <row r="82" spans="1:16" ht="16.5">
      <c r="A82" s="97" t="s">
        <v>268</v>
      </c>
      <c r="B82" s="97"/>
      <c r="C82" s="97"/>
      <c r="D82" s="97"/>
      <c r="E82" s="97"/>
      <c r="F82" s="97"/>
      <c r="G82" s="97"/>
      <c r="H82" s="97"/>
      <c r="I82" s="10"/>
      <c r="J82" s="9">
        <f>C84</f>
        <v>0</v>
      </c>
      <c r="K82" s="11"/>
      <c r="L82" s="11"/>
      <c r="M82" s="11"/>
      <c r="N82" s="11"/>
      <c r="O82" s="11"/>
      <c r="P82" s="10"/>
    </row>
    <row r="83" spans="1:16" ht="16.5">
      <c r="A83" s="37" t="s">
        <v>13</v>
      </c>
      <c r="B83" s="44">
        <v>2937.2</v>
      </c>
      <c r="C83" s="4"/>
      <c r="D83" s="44"/>
      <c r="E83" s="4"/>
      <c r="F83" s="44"/>
      <c r="G83" s="4">
        <v>1293</v>
      </c>
      <c r="H83" s="46">
        <f>C83/G83*100</f>
        <v>0</v>
      </c>
      <c r="I83" s="10"/>
      <c r="J83" s="11"/>
      <c r="K83" s="11"/>
      <c r="L83" s="11"/>
      <c r="M83" s="11"/>
      <c r="N83" s="11"/>
      <c r="O83" s="11"/>
      <c r="P83" s="11"/>
    </row>
    <row r="84" spans="1:16" ht="16.5">
      <c r="A84" s="31" t="s">
        <v>9</v>
      </c>
      <c r="B84" s="46">
        <v>2937.2</v>
      </c>
      <c r="C84" s="64"/>
      <c r="D84" s="46"/>
      <c r="E84" s="64"/>
      <c r="F84" s="46"/>
      <c r="G84" s="64">
        <v>1293</v>
      </c>
      <c r="H84" s="46">
        <f>C84/G84*100</f>
        <v>0</v>
      </c>
      <c r="I84" s="10"/>
      <c r="J84" s="11"/>
      <c r="K84" s="11"/>
      <c r="L84" s="11"/>
      <c r="M84" s="11"/>
      <c r="N84" s="11"/>
      <c r="O84" s="11"/>
      <c r="P84" s="11"/>
    </row>
    <row r="85" spans="1:9" ht="15.75">
      <c r="A85" s="31" t="s">
        <v>10</v>
      </c>
      <c r="B85" s="36"/>
      <c r="C85" s="36"/>
      <c r="D85" s="36"/>
      <c r="E85" s="36"/>
      <c r="F85" s="36"/>
      <c r="G85" s="36"/>
      <c r="H85" s="36"/>
      <c r="I85" s="17"/>
    </row>
    <row r="86" spans="1:9" ht="15.75">
      <c r="A86" s="97" t="s">
        <v>269</v>
      </c>
      <c r="B86" s="97"/>
      <c r="C86" s="97"/>
      <c r="D86" s="97"/>
      <c r="E86" s="97"/>
      <c r="F86" s="97"/>
      <c r="G86" s="97"/>
      <c r="H86" s="97"/>
      <c r="I86" s="17"/>
    </row>
    <row r="87" spans="1:9" ht="15.75">
      <c r="A87" s="37" t="s">
        <v>13</v>
      </c>
      <c r="B87" s="44">
        <v>5000</v>
      </c>
      <c r="C87" s="43"/>
      <c r="D87" s="43"/>
      <c r="E87" s="43"/>
      <c r="F87" s="43"/>
      <c r="G87" s="43"/>
      <c r="H87" s="43"/>
      <c r="I87" s="17"/>
    </row>
    <row r="88" spans="1:9" ht="15.75">
      <c r="A88" s="31" t="s">
        <v>9</v>
      </c>
      <c r="B88" s="46">
        <v>5000</v>
      </c>
      <c r="C88" s="43"/>
      <c r="D88" s="43"/>
      <c r="E88" s="43"/>
      <c r="F88" s="43"/>
      <c r="G88" s="43"/>
      <c r="H88" s="43"/>
      <c r="I88" s="17"/>
    </row>
    <row r="89" spans="1:9" ht="15.75">
      <c r="A89" s="31" t="s">
        <v>10</v>
      </c>
      <c r="B89" s="43"/>
      <c r="C89" s="43"/>
      <c r="D89" s="43"/>
      <c r="E89" s="43"/>
      <c r="F89" s="43"/>
      <c r="G89" s="43"/>
      <c r="H89" s="43"/>
      <c r="I89" s="17"/>
    </row>
    <row r="90" spans="1:10" ht="15.75">
      <c r="A90" s="94" t="s">
        <v>25</v>
      </c>
      <c r="B90" s="94"/>
      <c r="C90" s="94"/>
      <c r="D90" s="94"/>
      <c r="E90" s="94"/>
      <c r="F90" s="94"/>
      <c r="G90" s="94"/>
      <c r="H90" s="94"/>
      <c r="I90" s="14"/>
      <c r="J90" s="9">
        <f>B93+B97+B101</f>
        <v>16111</v>
      </c>
    </row>
    <row r="91" spans="1:10" ht="15.75">
      <c r="A91" s="97" t="s">
        <v>270</v>
      </c>
      <c r="B91" s="97"/>
      <c r="C91" s="97"/>
      <c r="D91" s="97"/>
      <c r="E91" s="97"/>
      <c r="F91" s="97"/>
      <c r="G91" s="97"/>
      <c r="H91" s="97"/>
      <c r="I91" s="17"/>
      <c r="J91" s="9"/>
    </row>
    <row r="92" spans="1:9" ht="15.75">
      <c r="A92" s="37" t="s">
        <v>13</v>
      </c>
      <c r="B92" s="45">
        <v>7710</v>
      </c>
      <c r="C92" s="45">
        <f>C93+C94</f>
        <v>46</v>
      </c>
      <c r="D92" s="44">
        <f>C92*100/B92</f>
        <v>0.5966277561608301</v>
      </c>
      <c r="E92" s="45">
        <f>E93+E94</f>
        <v>46</v>
      </c>
      <c r="F92" s="44">
        <f>E92/B92*100</f>
        <v>0.5966277561608301</v>
      </c>
      <c r="G92" s="45">
        <v>699</v>
      </c>
      <c r="H92" s="59">
        <f>C92*100/G92</f>
        <v>6.580829756795422</v>
      </c>
      <c r="I92" s="17"/>
    </row>
    <row r="93" spans="1:10" ht="15.75">
      <c r="A93" s="31" t="s">
        <v>9</v>
      </c>
      <c r="B93" s="80">
        <v>7710</v>
      </c>
      <c r="C93" s="80">
        <v>46</v>
      </c>
      <c r="D93" s="46">
        <f>C93/B93*100</f>
        <v>0.5966277561608301</v>
      </c>
      <c r="E93" s="80">
        <v>46</v>
      </c>
      <c r="F93" s="46">
        <f>E93/B93*100</f>
        <v>0.5966277561608301</v>
      </c>
      <c r="G93" s="46">
        <v>699</v>
      </c>
      <c r="H93" s="46">
        <f>C93/G93*100</f>
        <v>6.580829756795422</v>
      </c>
      <c r="I93" s="17"/>
      <c r="J93" s="9"/>
    </row>
    <row r="94" spans="1:9" ht="15.75">
      <c r="A94" s="31" t="s">
        <v>10</v>
      </c>
      <c r="B94" s="36"/>
      <c r="C94" s="36"/>
      <c r="D94" s="36"/>
      <c r="E94" s="36"/>
      <c r="F94" s="36"/>
      <c r="G94" s="36"/>
      <c r="H94" s="36"/>
      <c r="I94" s="17"/>
    </row>
    <row r="95" spans="1:9" ht="34.5" customHeight="1">
      <c r="A95" s="97" t="s">
        <v>271</v>
      </c>
      <c r="B95" s="97"/>
      <c r="C95" s="97"/>
      <c r="D95" s="97"/>
      <c r="E95" s="97"/>
      <c r="F95" s="97"/>
      <c r="G95" s="97"/>
      <c r="H95" s="97"/>
      <c r="I95" s="17"/>
    </row>
    <row r="96" spans="1:9" ht="15.75">
      <c r="A96" s="37" t="s">
        <v>13</v>
      </c>
      <c r="B96" s="45">
        <v>2200</v>
      </c>
      <c r="C96" s="42"/>
      <c r="D96" s="44"/>
      <c r="E96" s="42"/>
      <c r="F96" s="44"/>
      <c r="G96" s="42"/>
      <c r="H96" s="46"/>
      <c r="I96" s="17"/>
    </row>
    <row r="97" spans="1:9" ht="15.75">
      <c r="A97" s="31" t="s">
        <v>9</v>
      </c>
      <c r="B97" s="47">
        <v>2200</v>
      </c>
      <c r="C97" s="35"/>
      <c r="D97" s="46"/>
      <c r="E97" s="35"/>
      <c r="F97" s="46"/>
      <c r="G97" s="35"/>
      <c r="H97" s="46"/>
      <c r="I97" s="17"/>
    </row>
    <row r="98" spans="1:9" ht="15.75">
      <c r="A98" s="31" t="s">
        <v>10</v>
      </c>
      <c r="B98" s="35"/>
      <c r="C98" s="36"/>
      <c r="D98" s="36"/>
      <c r="E98" s="36"/>
      <c r="F98" s="36"/>
      <c r="G98" s="36"/>
      <c r="H98" s="36"/>
      <c r="I98" s="17"/>
    </row>
    <row r="99" spans="1:9" ht="15.75">
      <c r="A99" s="97" t="s">
        <v>272</v>
      </c>
      <c r="B99" s="97"/>
      <c r="C99" s="97"/>
      <c r="D99" s="97"/>
      <c r="E99" s="97"/>
      <c r="F99" s="97"/>
      <c r="G99" s="97"/>
      <c r="H99" s="97"/>
      <c r="I99" s="17"/>
    </row>
    <row r="100" spans="1:9" ht="15.75">
      <c r="A100" s="37" t="s">
        <v>13</v>
      </c>
      <c r="B100" s="45">
        <v>6201</v>
      </c>
      <c r="C100" s="42"/>
      <c r="D100" s="45"/>
      <c r="E100" s="42"/>
      <c r="F100" s="45"/>
      <c r="G100" s="42"/>
      <c r="H100" s="45"/>
      <c r="I100" s="17"/>
    </row>
    <row r="101" spans="1:9" ht="15.75">
      <c r="A101" s="31" t="s">
        <v>9</v>
      </c>
      <c r="B101" s="80">
        <v>6201</v>
      </c>
      <c r="C101" s="35"/>
      <c r="D101" s="47"/>
      <c r="E101" s="35"/>
      <c r="F101" s="47"/>
      <c r="G101" s="35"/>
      <c r="H101" s="47"/>
      <c r="I101" s="17"/>
    </row>
    <row r="102" spans="1:9" ht="15" customHeight="1">
      <c r="A102" s="31" t="s">
        <v>10</v>
      </c>
      <c r="B102" s="35"/>
      <c r="C102" s="36"/>
      <c r="D102" s="36"/>
      <c r="E102" s="36"/>
      <c r="F102" s="36"/>
      <c r="G102" s="36"/>
      <c r="H102" s="36"/>
      <c r="I102" s="17"/>
    </row>
    <row r="103" spans="1:9" ht="15" customHeight="1">
      <c r="A103" s="97" t="s">
        <v>273</v>
      </c>
      <c r="B103" s="97"/>
      <c r="C103" s="97"/>
      <c r="D103" s="97"/>
      <c r="E103" s="97"/>
      <c r="F103" s="97"/>
      <c r="G103" s="97"/>
      <c r="H103" s="97"/>
      <c r="I103" s="17"/>
    </row>
    <row r="104" spans="1:9" ht="15" customHeight="1">
      <c r="A104" s="37" t="s">
        <v>13</v>
      </c>
      <c r="B104" s="45">
        <v>2778</v>
      </c>
      <c r="C104" s="42"/>
      <c r="D104" s="44"/>
      <c r="E104" s="42">
        <v>34.3</v>
      </c>
      <c r="F104" s="44">
        <f>E104/B104*100</f>
        <v>1.2347012239020878</v>
      </c>
      <c r="G104" s="42"/>
      <c r="H104" s="45"/>
      <c r="I104" s="17"/>
    </row>
    <row r="105" spans="1:9" ht="15" customHeight="1">
      <c r="A105" s="31" t="s">
        <v>9</v>
      </c>
      <c r="B105" s="80">
        <v>2778</v>
      </c>
      <c r="C105" s="35"/>
      <c r="D105" s="46"/>
      <c r="E105" s="35">
        <v>34.3</v>
      </c>
      <c r="F105" s="46">
        <f>E105/B105*100</f>
        <v>1.2347012239020878</v>
      </c>
      <c r="G105" s="35"/>
      <c r="H105" s="47"/>
      <c r="I105" s="17"/>
    </row>
    <row r="106" spans="1:9" ht="15" customHeight="1">
      <c r="A106" s="31" t="s">
        <v>10</v>
      </c>
      <c r="B106" s="35"/>
      <c r="C106" s="35"/>
      <c r="D106" s="35"/>
      <c r="E106" s="35"/>
      <c r="F106" s="35"/>
      <c r="G106" s="35"/>
      <c r="H106" s="36"/>
      <c r="I106" s="17"/>
    </row>
    <row r="107" spans="1:10" ht="15.75">
      <c r="A107" s="94" t="s">
        <v>228</v>
      </c>
      <c r="B107" s="94"/>
      <c r="C107" s="94"/>
      <c r="D107" s="94"/>
      <c r="E107" s="94"/>
      <c r="F107" s="94"/>
      <c r="G107" s="94"/>
      <c r="H107" s="94"/>
      <c r="I107" s="17"/>
      <c r="J107" s="9">
        <f>B110+B114+B118</f>
        <v>11910.4</v>
      </c>
    </row>
    <row r="108" spans="1:9" ht="32.25" customHeight="1">
      <c r="A108" s="97" t="s">
        <v>232</v>
      </c>
      <c r="B108" s="97"/>
      <c r="C108" s="97"/>
      <c r="D108" s="97"/>
      <c r="E108" s="97"/>
      <c r="F108" s="97"/>
      <c r="G108" s="97"/>
      <c r="H108" s="97"/>
      <c r="I108" s="17"/>
    </row>
    <row r="109" spans="1:9" ht="15.75">
      <c r="A109" s="37" t="s">
        <v>13</v>
      </c>
      <c r="B109" s="45">
        <v>2778</v>
      </c>
      <c r="C109" s="42"/>
      <c r="D109" s="44"/>
      <c r="E109" s="42">
        <v>34.3</v>
      </c>
      <c r="F109" s="44">
        <f>E109/B109*100</f>
        <v>1.2347012239020878</v>
      </c>
      <c r="G109" s="42"/>
      <c r="H109" s="45"/>
      <c r="I109" s="17"/>
    </row>
    <row r="110" spans="1:9" ht="15.75">
      <c r="A110" s="31" t="s">
        <v>9</v>
      </c>
      <c r="B110" s="80">
        <v>2778</v>
      </c>
      <c r="C110" s="35"/>
      <c r="D110" s="46"/>
      <c r="E110" s="35">
        <v>34.3</v>
      </c>
      <c r="F110" s="46">
        <f>E110/B110*100</f>
        <v>1.2347012239020878</v>
      </c>
      <c r="G110" s="35"/>
      <c r="H110" s="47"/>
      <c r="I110" s="17"/>
    </row>
    <row r="111" spans="1:12" ht="15.75">
      <c r="A111" s="31" t="s">
        <v>10</v>
      </c>
      <c r="B111" s="35"/>
      <c r="C111" s="35"/>
      <c r="D111" s="35"/>
      <c r="E111" s="35"/>
      <c r="F111" s="35"/>
      <c r="G111" s="35"/>
      <c r="H111" s="36"/>
      <c r="I111" s="17"/>
      <c r="L111" s="3">
        <f>C101-700</f>
        <v>-700</v>
      </c>
    </row>
    <row r="112" spans="1:8" ht="33.75" customHeight="1">
      <c r="A112" s="97" t="s">
        <v>256</v>
      </c>
      <c r="B112" s="97"/>
      <c r="C112" s="97"/>
      <c r="D112" s="97"/>
      <c r="E112" s="97"/>
      <c r="F112" s="97"/>
      <c r="G112" s="97"/>
      <c r="H112" s="97"/>
    </row>
    <row r="113" spans="1:8" ht="15.75" customHeight="1">
      <c r="A113" s="31" t="s">
        <v>13</v>
      </c>
      <c r="B113" s="45">
        <v>6632.4</v>
      </c>
      <c r="C113" s="45">
        <v>800</v>
      </c>
      <c r="D113" s="44">
        <f>C113/B113*100</f>
        <v>12.061998673180147</v>
      </c>
      <c r="E113" s="45">
        <v>800</v>
      </c>
      <c r="F113" s="44">
        <f>E113/B113*100</f>
        <v>12.061998673180147</v>
      </c>
      <c r="G113" s="42">
        <v>594.7</v>
      </c>
      <c r="H113" s="38"/>
    </row>
    <row r="114" spans="1:8" ht="16.5" customHeight="1">
      <c r="A114" s="31" t="s">
        <v>9</v>
      </c>
      <c r="B114" s="47">
        <v>6632.4</v>
      </c>
      <c r="C114" s="47">
        <v>800</v>
      </c>
      <c r="D114" s="46">
        <f>C114/B114*100</f>
        <v>12.061998673180147</v>
      </c>
      <c r="E114" s="80">
        <v>800</v>
      </c>
      <c r="F114" s="46">
        <f>E114/B114*100</f>
        <v>12.061998673180147</v>
      </c>
      <c r="G114" s="35">
        <v>594.7</v>
      </c>
      <c r="H114" s="36"/>
    </row>
    <row r="115" spans="1:8" ht="16.5" customHeight="1">
      <c r="A115" s="31" t="s">
        <v>10</v>
      </c>
      <c r="B115" s="36"/>
      <c r="C115" s="36"/>
      <c r="D115" s="38"/>
      <c r="E115" s="36"/>
      <c r="F115" s="36"/>
      <c r="G115" s="36"/>
      <c r="H115" s="36"/>
    </row>
    <row r="116" spans="1:8" ht="29.25" customHeight="1">
      <c r="A116" s="97" t="s">
        <v>233</v>
      </c>
      <c r="B116" s="97"/>
      <c r="C116" s="97"/>
      <c r="D116" s="97"/>
      <c r="E116" s="97"/>
      <c r="F116" s="97"/>
      <c r="G116" s="97"/>
      <c r="H116" s="97"/>
    </row>
    <row r="117" spans="1:8" ht="16.5" customHeight="1">
      <c r="A117" s="31" t="s">
        <v>13</v>
      </c>
      <c r="B117" s="45">
        <v>2500</v>
      </c>
      <c r="C117" s="45">
        <v>321.1</v>
      </c>
      <c r="D117" s="45">
        <f>C117/B117*100</f>
        <v>12.844</v>
      </c>
      <c r="E117" s="45">
        <v>321.1</v>
      </c>
      <c r="F117" s="45">
        <f>E117/B117*100</f>
        <v>12.844</v>
      </c>
      <c r="G117" s="36"/>
      <c r="H117" s="45"/>
    </row>
    <row r="118" spans="1:8" ht="16.5" customHeight="1">
      <c r="A118" s="31" t="s">
        <v>9</v>
      </c>
      <c r="B118" s="47">
        <v>2500</v>
      </c>
      <c r="C118" s="47">
        <v>321.1</v>
      </c>
      <c r="D118" s="47">
        <f>C118/B118*100</f>
        <v>12.844</v>
      </c>
      <c r="E118" s="47">
        <v>321.1</v>
      </c>
      <c r="F118" s="47">
        <f>E118/B118*100</f>
        <v>12.844</v>
      </c>
      <c r="G118" s="36"/>
      <c r="H118" s="47"/>
    </row>
    <row r="119" spans="1:8" ht="16.5" customHeight="1">
      <c r="A119" s="31" t="s">
        <v>10</v>
      </c>
      <c r="B119" s="36"/>
      <c r="C119" s="36"/>
      <c r="D119" s="38"/>
      <c r="E119" s="36"/>
      <c r="F119" s="36"/>
      <c r="G119" s="36"/>
      <c r="H119" s="36"/>
    </row>
    <row r="120" spans="1:10" ht="15.75">
      <c r="A120" s="94" t="s">
        <v>26</v>
      </c>
      <c r="B120" s="94"/>
      <c r="C120" s="94"/>
      <c r="D120" s="94"/>
      <c r="E120" s="94"/>
      <c r="F120" s="94"/>
      <c r="G120" s="94"/>
      <c r="H120" s="94"/>
      <c r="I120" s="17"/>
      <c r="J120" s="9">
        <f>B123+B127+B131+B135+B139+B143</f>
        <v>100385</v>
      </c>
    </row>
    <row r="121" spans="1:10" ht="15.75">
      <c r="A121" s="97" t="s">
        <v>234</v>
      </c>
      <c r="B121" s="97"/>
      <c r="C121" s="97"/>
      <c r="D121" s="97"/>
      <c r="E121" s="97"/>
      <c r="F121" s="97"/>
      <c r="G121" s="97"/>
      <c r="H121" s="97"/>
      <c r="I121" s="17"/>
      <c r="J121" s="9"/>
    </row>
    <row r="122" spans="1:9" ht="15.75">
      <c r="A122" s="37" t="s">
        <v>13</v>
      </c>
      <c r="B122" s="45">
        <v>3000</v>
      </c>
      <c r="C122" s="45">
        <f>C123+C124</f>
        <v>573.2</v>
      </c>
      <c r="D122" s="44">
        <f>C122*100/B122</f>
        <v>19.10666666666667</v>
      </c>
      <c r="E122" s="44">
        <v>573.2</v>
      </c>
      <c r="F122" s="44">
        <f>E122/B122*100</f>
        <v>19.10666666666667</v>
      </c>
      <c r="G122" s="45">
        <v>844.5</v>
      </c>
      <c r="H122" s="45">
        <f>C122*100/G122</f>
        <v>67.8744819419775</v>
      </c>
      <c r="I122" s="17"/>
    </row>
    <row r="123" spans="1:9" ht="15.75">
      <c r="A123" s="31" t="s">
        <v>9</v>
      </c>
      <c r="B123" s="46">
        <v>3000</v>
      </c>
      <c r="C123" s="46">
        <v>573.2</v>
      </c>
      <c r="D123" s="46">
        <f>C123/B123*100</f>
        <v>19.10666666666667</v>
      </c>
      <c r="E123" s="46">
        <v>573.2</v>
      </c>
      <c r="F123" s="46">
        <f>E123/B123*100</f>
        <v>19.10666666666667</v>
      </c>
      <c r="G123" s="46">
        <v>844.5</v>
      </c>
      <c r="H123" s="47">
        <f>C123*100/G123</f>
        <v>67.8744819419775</v>
      </c>
      <c r="I123" s="17"/>
    </row>
    <row r="124" spans="1:9" ht="15.75">
      <c r="A124" s="31" t="s">
        <v>10</v>
      </c>
      <c r="B124" s="46"/>
      <c r="C124" s="46"/>
      <c r="D124" s="46"/>
      <c r="E124" s="46"/>
      <c r="F124" s="46"/>
      <c r="G124" s="46"/>
      <c r="H124" s="60"/>
      <c r="I124" s="17"/>
    </row>
    <row r="125" spans="1:9" ht="20.25" customHeight="1">
      <c r="A125" s="97" t="s">
        <v>235</v>
      </c>
      <c r="B125" s="97"/>
      <c r="C125" s="97"/>
      <c r="D125" s="97"/>
      <c r="E125" s="97"/>
      <c r="F125" s="97"/>
      <c r="G125" s="97"/>
      <c r="H125" s="97"/>
      <c r="I125" s="17"/>
    </row>
    <row r="126" spans="1:9" ht="15.75">
      <c r="A126" s="37" t="s">
        <v>13</v>
      </c>
      <c r="B126" s="44">
        <v>18885</v>
      </c>
      <c r="C126" s="44">
        <v>2357.8</v>
      </c>
      <c r="D126" s="44">
        <f>C126/B126*100</f>
        <v>12.485041037860737</v>
      </c>
      <c r="E126" s="44">
        <v>2357.8</v>
      </c>
      <c r="F126" s="44">
        <f>E126/B126*100</f>
        <v>12.485041037860737</v>
      </c>
      <c r="G126" s="46">
        <v>4292</v>
      </c>
      <c r="H126" s="60"/>
      <c r="I126" s="17"/>
    </row>
    <row r="127" spans="1:9" ht="15.75">
      <c r="A127" s="31" t="s">
        <v>9</v>
      </c>
      <c r="B127" s="46">
        <v>18885</v>
      </c>
      <c r="C127" s="46">
        <v>2357.8</v>
      </c>
      <c r="D127" s="46">
        <f>C127/B127*100</f>
        <v>12.485041037860737</v>
      </c>
      <c r="E127" s="46">
        <v>2357.8</v>
      </c>
      <c r="F127" s="46">
        <f>E127/B127*100</f>
        <v>12.485041037860737</v>
      </c>
      <c r="G127" s="46">
        <v>4292</v>
      </c>
      <c r="H127" s="60"/>
      <c r="I127" s="17"/>
    </row>
    <row r="128" spans="1:9" ht="15.75">
      <c r="A128" s="31" t="s">
        <v>10</v>
      </c>
      <c r="B128" s="46"/>
      <c r="C128" s="46"/>
      <c r="D128" s="46"/>
      <c r="E128" s="46"/>
      <c r="F128" s="46"/>
      <c r="G128" s="46"/>
      <c r="H128" s="60"/>
      <c r="I128" s="17"/>
    </row>
    <row r="129" spans="1:9" ht="15.75">
      <c r="A129" s="97" t="s">
        <v>236</v>
      </c>
      <c r="B129" s="97"/>
      <c r="C129" s="97"/>
      <c r="D129" s="97"/>
      <c r="E129" s="97"/>
      <c r="F129" s="97"/>
      <c r="G129" s="97"/>
      <c r="H129" s="97"/>
      <c r="I129" s="17"/>
    </row>
    <row r="130" spans="1:9" ht="15.75">
      <c r="A130" s="37" t="s">
        <v>13</v>
      </c>
      <c r="B130" s="44">
        <v>2000</v>
      </c>
      <c r="C130" s="46"/>
      <c r="D130" s="46"/>
      <c r="E130" s="46"/>
      <c r="F130" s="46"/>
      <c r="G130" s="46"/>
      <c r="H130" s="60"/>
      <c r="I130" s="17"/>
    </row>
    <row r="131" spans="1:9" ht="15.75">
      <c r="A131" s="31" t="s">
        <v>9</v>
      </c>
      <c r="B131" s="46">
        <v>2000</v>
      </c>
      <c r="C131" s="46"/>
      <c r="D131" s="46"/>
      <c r="E131" s="46"/>
      <c r="F131" s="46"/>
      <c r="G131" s="46"/>
      <c r="H131" s="60"/>
      <c r="I131" s="17"/>
    </row>
    <row r="132" spans="1:9" ht="15.75">
      <c r="A132" s="31" t="s">
        <v>10</v>
      </c>
      <c r="B132" s="46"/>
      <c r="C132" s="46"/>
      <c r="D132" s="46"/>
      <c r="E132" s="46"/>
      <c r="F132" s="46"/>
      <c r="G132" s="46"/>
      <c r="H132" s="60"/>
      <c r="I132" s="17"/>
    </row>
    <row r="133" spans="1:9" ht="15.75">
      <c r="A133" s="97" t="s">
        <v>237</v>
      </c>
      <c r="B133" s="97"/>
      <c r="C133" s="97"/>
      <c r="D133" s="97"/>
      <c r="E133" s="97"/>
      <c r="F133" s="97"/>
      <c r="G133" s="97"/>
      <c r="H133" s="97"/>
      <c r="I133" s="17"/>
    </row>
    <row r="134" spans="1:9" ht="15.75">
      <c r="A134" s="37" t="s">
        <v>13</v>
      </c>
      <c r="B134" s="44">
        <v>3000</v>
      </c>
      <c r="C134" s="42">
        <v>15.5</v>
      </c>
      <c r="D134" s="44">
        <f>C134*100/B134</f>
        <v>0.5166666666666667</v>
      </c>
      <c r="E134" s="42">
        <v>15.5</v>
      </c>
      <c r="F134" s="44">
        <f>E134*100/B134</f>
        <v>0.5166666666666667</v>
      </c>
      <c r="G134" s="42"/>
      <c r="H134" s="36"/>
      <c r="I134" s="17"/>
    </row>
    <row r="135" spans="1:9" ht="15.75">
      <c r="A135" s="31" t="s">
        <v>9</v>
      </c>
      <c r="B135" s="46">
        <v>3000</v>
      </c>
      <c r="C135" s="35">
        <v>15.5</v>
      </c>
      <c r="D135" s="46">
        <f>C135*100/B135</f>
        <v>0.5166666666666667</v>
      </c>
      <c r="E135" s="35">
        <v>15.5</v>
      </c>
      <c r="F135" s="46">
        <f>E135*100/B135</f>
        <v>0.5166666666666667</v>
      </c>
      <c r="G135" s="35"/>
      <c r="H135" s="36"/>
      <c r="I135" s="17"/>
    </row>
    <row r="136" spans="1:9" ht="15.75">
      <c r="A136" s="31" t="s">
        <v>10</v>
      </c>
      <c r="B136" s="35"/>
      <c r="C136" s="35"/>
      <c r="D136" s="46"/>
      <c r="E136" s="35"/>
      <c r="F136" s="46"/>
      <c r="G136" s="36"/>
      <c r="H136" s="36"/>
      <c r="I136" s="17"/>
    </row>
    <row r="137" spans="1:9" ht="15.75">
      <c r="A137" s="97" t="s">
        <v>238</v>
      </c>
      <c r="B137" s="97"/>
      <c r="C137" s="97"/>
      <c r="D137" s="97"/>
      <c r="E137" s="97"/>
      <c r="F137" s="97"/>
      <c r="G137" s="97"/>
      <c r="H137" s="97"/>
      <c r="I137" s="17"/>
    </row>
    <row r="138" spans="1:9" ht="15.75">
      <c r="A138" s="37" t="s">
        <v>13</v>
      </c>
      <c r="B138" s="44">
        <f>72000+B140</f>
        <v>88290</v>
      </c>
      <c r="C138" s="42">
        <f>34836.6+C140</f>
        <v>37119.6</v>
      </c>
      <c r="D138" s="44">
        <f>C138*100/B138</f>
        <v>42.042813455657495</v>
      </c>
      <c r="E138" s="42">
        <f>34836.6+E140</f>
        <v>37119.6</v>
      </c>
      <c r="F138" s="44">
        <f>E138*100/B138</f>
        <v>42.042813455657495</v>
      </c>
      <c r="G138" s="42">
        <v>10830.9</v>
      </c>
      <c r="H138" s="36"/>
      <c r="I138" s="17"/>
    </row>
    <row r="139" spans="1:9" ht="15.75">
      <c r="A139" s="31" t="s">
        <v>9</v>
      </c>
      <c r="B139" s="46">
        <v>72000</v>
      </c>
      <c r="C139" s="35">
        <v>34836.6</v>
      </c>
      <c r="D139" s="46">
        <f>C139*100/B139</f>
        <v>48.384166666666665</v>
      </c>
      <c r="E139" s="35">
        <v>34836.6</v>
      </c>
      <c r="F139" s="46">
        <f>E139*100/B139</f>
        <v>48.384166666666665</v>
      </c>
      <c r="G139" s="35">
        <v>10830.9</v>
      </c>
      <c r="H139" s="36"/>
      <c r="I139" s="17"/>
    </row>
    <row r="140" spans="1:9" ht="15.75">
      <c r="A140" s="31" t="s">
        <v>10</v>
      </c>
      <c r="B140" s="35">
        <f>10961+5329</f>
        <v>16290</v>
      </c>
      <c r="C140" s="35">
        <f>2083+200</f>
        <v>2283</v>
      </c>
      <c r="D140" s="46">
        <f>C140*100/B140</f>
        <v>14.014732965009209</v>
      </c>
      <c r="E140" s="35">
        <f>2083+200</f>
        <v>2283</v>
      </c>
      <c r="F140" s="46">
        <f>E140*100/B140</f>
        <v>14.014732965009209</v>
      </c>
      <c r="G140" s="35"/>
      <c r="H140" s="36"/>
      <c r="I140" s="17"/>
    </row>
    <row r="141" spans="1:9" ht="30" customHeight="1">
      <c r="A141" s="97" t="s">
        <v>239</v>
      </c>
      <c r="B141" s="97"/>
      <c r="C141" s="97"/>
      <c r="D141" s="97"/>
      <c r="E141" s="97"/>
      <c r="F141" s="97"/>
      <c r="G141" s="97"/>
      <c r="H141" s="97"/>
      <c r="I141" s="17"/>
    </row>
    <row r="142" spans="1:9" ht="15.75">
      <c r="A142" s="37" t="s">
        <v>13</v>
      </c>
      <c r="B142" s="44">
        <v>1500</v>
      </c>
      <c r="C142" s="35"/>
      <c r="D142" s="46"/>
      <c r="E142" s="35"/>
      <c r="F142" s="46"/>
      <c r="G142" s="35"/>
      <c r="H142" s="36"/>
      <c r="I142" s="17"/>
    </row>
    <row r="143" spans="1:9" ht="15.75">
      <c r="A143" s="31" t="s">
        <v>9</v>
      </c>
      <c r="B143" s="46">
        <v>1500</v>
      </c>
      <c r="C143" s="35"/>
      <c r="D143" s="46"/>
      <c r="E143" s="35"/>
      <c r="F143" s="46"/>
      <c r="G143" s="35"/>
      <c r="H143" s="36"/>
      <c r="I143" s="17"/>
    </row>
    <row r="144" spans="1:9" ht="15.75">
      <c r="A144" s="31" t="s">
        <v>10</v>
      </c>
      <c r="B144" s="35"/>
      <c r="C144" s="35"/>
      <c r="D144" s="46"/>
      <c r="E144" s="35"/>
      <c r="F144" s="46"/>
      <c r="G144" s="35"/>
      <c r="H144" s="36"/>
      <c r="I144" s="17"/>
    </row>
    <row r="145" spans="1:10" ht="15.75">
      <c r="A145" s="95" t="s">
        <v>27</v>
      </c>
      <c r="B145" s="95"/>
      <c r="C145" s="95"/>
      <c r="D145" s="95"/>
      <c r="E145" s="95"/>
      <c r="F145" s="95"/>
      <c r="G145" s="95"/>
      <c r="H145" s="95"/>
      <c r="I145" s="17"/>
      <c r="J145" s="58">
        <f>B148+B152+B156+B160+B164+B168+B172+B176+B180+B184+B188</f>
        <v>72350</v>
      </c>
    </row>
    <row r="146" spans="1:10" ht="15.75">
      <c r="A146" s="97" t="s">
        <v>240</v>
      </c>
      <c r="B146" s="97"/>
      <c r="C146" s="97"/>
      <c r="D146" s="97"/>
      <c r="E146" s="97"/>
      <c r="F146" s="97"/>
      <c r="G146" s="97"/>
      <c r="H146" s="97"/>
      <c r="I146" s="17"/>
      <c r="J146" s="9"/>
    </row>
    <row r="147" spans="1:10" ht="15.75">
      <c r="A147" s="37" t="s">
        <v>13</v>
      </c>
      <c r="B147" s="44">
        <v>1570</v>
      </c>
      <c r="C147" s="61">
        <v>419.1</v>
      </c>
      <c r="D147" s="44">
        <f>C147*100/B147</f>
        <v>26.694267515923567</v>
      </c>
      <c r="E147" s="61">
        <v>419.1</v>
      </c>
      <c r="F147" s="44">
        <f>E147*100/B147</f>
        <v>26.694267515923567</v>
      </c>
      <c r="G147" s="61"/>
      <c r="H147" s="61"/>
      <c r="I147" s="17"/>
      <c r="J147" s="9"/>
    </row>
    <row r="148" spans="1:9" ht="15.75">
      <c r="A148" s="31" t="s">
        <v>9</v>
      </c>
      <c r="B148" s="46">
        <v>1570</v>
      </c>
      <c r="C148" s="51">
        <v>419.1</v>
      </c>
      <c r="D148" s="46">
        <f>C148*100/B148</f>
        <v>26.694267515923567</v>
      </c>
      <c r="E148" s="51">
        <v>419.1</v>
      </c>
      <c r="F148" s="46">
        <f>E148*100/B148</f>
        <v>26.694267515923567</v>
      </c>
      <c r="G148" s="51"/>
      <c r="H148" s="51"/>
      <c r="I148" s="17"/>
    </row>
    <row r="149" spans="1:9" ht="15.75">
      <c r="A149" s="31" t="s">
        <v>10</v>
      </c>
      <c r="B149" s="36"/>
      <c r="C149" s="36"/>
      <c r="D149" s="36"/>
      <c r="E149" s="36"/>
      <c r="F149" s="36"/>
      <c r="G149" s="36"/>
      <c r="H149" s="36"/>
      <c r="I149" s="17"/>
    </row>
    <row r="150" spans="1:9" ht="32.25" customHeight="1">
      <c r="A150" s="97" t="s">
        <v>241</v>
      </c>
      <c r="B150" s="97"/>
      <c r="C150" s="97"/>
      <c r="D150" s="97"/>
      <c r="E150" s="97"/>
      <c r="F150" s="97"/>
      <c r="G150" s="97"/>
      <c r="H150" s="97"/>
      <c r="I150" s="17"/>
    </row>
    <row r="151" spans="1:9" ht="15.75">
      <c r="A151" s="37" t="s">
        <v>13</v>
      </c>
      <c r="B151" s="44">
        <v>14000</v>
      </c>
      <c r="C151" s="45"/>
      <c r="D151" s="44"/>
      <c r="E151" s="44"/>
      <c r="F151" s="44"/>
      <c r="G151" s="45"/>
      <c r="H151" s="45"/>
      <c r="I151" s="17"/>
    </row>
    <row r="152" spans="1:9" ht="15.75">
      <c r="A152" s="31" t="s">
        <v>9</v>
      </c>
      <c r="B152" s="46">
        <v>14000</v>
      </c>
      <c r="C152" s="68"/>
      <c r="D152" s="46"/>
      <c r="E152" s="68"/>
      <c r="F152" s="46"/>
      <c r="G152" s="46"/>
      <c r="H152" s="47"/>
      <c r="I152" s="17"/>
    </row>
    <row r="153" spans="1:9" ht="15.75">
      <c r="A153" s="31" t="s">
        <v>10</v>
      </c>
      <c r="B153" s="36"/>
      <c r="C153" s="38"/>
      <c r="D153" s="32"/>
      <c r="E153" s="32"/>
      <c r="F153" s="32"/>
      <c r="G153" s="36"/>
      <c r="H153" s="62" t="e">
        <f>C153*100/G153</f>
        <v>#DIV/0!</v>
      </c>
      <c r="I153" s="17"/>
    </row>
    <row r="154" spans="1:9" ht="15.75">
      <c r="A154" s="97" t="s">
        <v>242</v>
      </c>
      <c r="B154" s="97"/>
      <c r="C154" s="97"/>
      <c r="D154" s="97"/>
      <c r="E154" s="97"/>
      <c r="F154" s="97"/>
      <c r="G154" s="97"/>
      <c r="H154" s="97"/>
      <c r="I154" s="17"/>
    </row>
    <row r="155" spans="1:9" ht="15.75">
      <c r="A155" s="37" t="s">
        <v>13</v>
      </c>
      <c r="B155" s="45">
        <f>14000+B157</f>
        <v>14671</v>
      </c>
      <c r="C155" s="44">
        <f>C156+C157</f>
        <v>3529.7999999999997</v>
      </c>
      <c r="D155" s="44">
        <f>C155/B155*100</f>
        <v>24.059709631245312</v>
      </c>
      <c r="E155" s="44">
        <f>E156+E157</f>
        <v>3529.7999999999997</v>
      </c>
      <c r="F155" s="44">
        <f>E155/B155*100</f>
        <v>24.059709631245312</v>
      </c>
      <c r="G155" s="65"/>
      <c r="H155" s="71"/>
      <c r="I155" s="17"/>
    </row>
    <row r="156" spans="1:9" ht="15.75">
      <c r="A156" s="31" t="s">
        <v>9</v>
      </c>
      <c r="B156" s="46">
        <v>14000</v>
      </c>
      <c r="C156" s="68">
        <v>3400.2</v>
      </c>
      <c r="D156" s="46">
        <f>C156/B156*100</f>
        <v>24.287142857142857</v>
      </c>
      <c r="E156" s="68">
        <v>3400.2</v>
      </c>
      <c r="F156" s="46">
        <f>E156/B156*100</f>
        <v>24.287142857142857</v>
      </c>
      <c r="G156" s="66"/>
      <c r="H156" s="72"/>
      <c r="I156" s="17"/>
    </row>
    <row r="157" spans="1:9" ht="15.75">
      <c r="A157" s="31" t="s">
        <v>10</v>
      </c>
      <c r="B157" s="80">
        <f>671</f>
        <v>671</v>
      </c>
      <c r="C157" s="80">
        <v>129.6</v>
      </c>
      <c r="D157" s="80">
        <f>E157/B157*100</f>
        <v>19.31445603576751</v>
      </c>
      <c r="E157" s="80">
        <v>129.6</v>
      </c>
      <c r="F157" s="80">
        <f>E157/B157*100</f>
        <v>19.31445603576751</v>
      </c>
      <c r="G157" s="66"/>
      <c r="H157" s="73"/>
      <c r="I157" s="17"/>
    </row>
    <row r="158" spans="1:9" ht="30.75" customHeight="1">
      <c r="A158" s="97" t="s">
        <v>243</v>
      </c>
      <c r="B158" s="97"/>
      <c r="C158" s="97"/>
      <c r="D158" s="97"/>
      <c r="E158" s="97"/>
      <c r="F158" s="97"/>
      <c r="G158" s="97"/>
      <c r="H158" s="97"/>
      <c r="I158" s="17"/>
    </row>
    <row r="159" spans="1:9" ht="15.75">
      <c r="A159" s="37" t="s">
        <v>13</v>
      </c>
      <c r="B159" s="45">
        <v>20000</v>
      </c>
      <c r="C159" s="45">
        <v>5107</v>
      </c>
      <c r="D159" s="44">
        <f>C159*100/B159</f>
        <v>25.535</v>
      </c>
      <c r="E159" s="45">
        <v>5107</v>
      </c>
      <c r="F159" s="44">
        <f>E159*100/B159</f>
        <v>25.535</v>
      </c>
      <c r="G159" s="4">
        <v>706.7</v>
      </c>
      <c r="H159" s="45">
        <f>C159*100/G159</f>
        <v>722.6545917645394</v>
      </c>
      <c r="I159" s="17"/>
    </row>
    <row r="160" spans="1:9" ht="15.75">
      <c r="A160" s="31" t="s">
        <v>9</v>
      </c>
      <c r="B160" s="46">
        <v>20000</v>
      </c>
      <c r="C160" s="46">
        <v>5107</v>
      </c>
      <c r="D160" s="46">
        <f>C160*100/B160</f>
        <v>25.535</v>
      </c>
      <c r="E160" s="80">
        <v>5107</v>
      </c>
      <c r="F160" s="46">
        <f>E160*100/B160</f>
        <v>25.535</v>
      </c>
      <c r="G160" s="64">
        <v>706.7</v>
      </c>
      <c r="H160" s="47">
        <f>C160*100/G160</f>
        <v>722.6545917645394</v>
      </c>
      <c r="I160" s="17"/>
    </row>
    <row r="161" spans="1:9" ht="15.75">
      <c r="A161" s="31" t="s">
        <v>10</v>
      </c>
      <c r="B161" s="64"/>
      <c r="C161" s="70"/>
      <c r="D161" s="32"/>
      <c r="E161" s="32"/>
      <c r="F161" s="32"/>
      <c r="G161" s="70"/>
      <c r="H161" s="36"/>
      <c r="I161" s="17"/>
    </row>
    <row r="162" spans="1:9" ht="15.75" customHeight="1">
      <c r="A162" s="97" t="s">
        <v>244</v>
      </c>
      <c r="B162" s="97"/>
      <c r="C162" s="97"/>
      <c r="D162" s="97"/>
      <c r="E162" s="97"/>
      <c r="F162" s="97"/>
      <c r="G162" s="97"/>
      <c r="H162" s="97"/>
      <c r="I162" s="17"/>
    </row>
    <row r="163" spans="1:9" ht="15.75">
      <c r="A163" s="37" t="s">
        <v>13</v>
      </c>
      <c r="B163" s="45">
        <v>4000</v>
      </c>
      <c r="C163" s="4"/>
      <c r="D163" s="44"/>
      <c r="E163" s="4"/>
      <c r="F163" s="44"/>
      <c r="G163" s="36"/>
      <c r="H163" s="36"/>
      <c r="I163" s="17"/>
    </row>
    <row r="164" spans="1:9" ht="15.75">
      <c r="A164" s="31" t="s">
        <v>9</v>
      </c>
      <c r="B164" s="46">
        <v>4000</v>
      </c>
      <c r="C164" s="64"/>
      <c r="D164" s="46"/>
      <c r="E164" s="64"/>
      <c r="F164" s="46"/>
      <c r="G164" s="36"/>
      <c r="H164" s="36"/>
      <c r="I164" s="17"/>
    </row>
    <row r="165" spans="1:9" ht="15.75">
      <c r="A165" s="31" t="s">
        <v>10</v>
      </c>
      <c r="B165" s="64"/>
      <c r="C165" s="70"/>
      <c r="D165" s="32"/>
      <c r="E165" s="32"/>
      <c r="F165" s="32"/>
      <c r="G165" s="36"/>
      <c r="H165" s="36"/>
      <c r="I165" s="17"/>
    </row>
    <row r="166" spans="1:9" ht="15.75">
      <c r="A166" s="97" t="s">
        <v>245</v>
      </c>
      <c r="B166" s="97"/>
      <c r="C166" s="97"/>
      <c r="D166" s="97"/>
      <c r="E166" s="97"/>
      <c r="F166" s="97"/>
      <c r="G166" s="97"/>
      <c r="H166" s="97"/>
      <c r="I166" s="17"/>
    </row>
    <row r="167" spans="1:9" ht="15.75">
      <c r="A167" s="37" t="s">
        <v>13</v>
      </c>
      <c r="B167" s="45">
        <v>5100</v>
      </c>
      <c r="C167" s="4"/>
      <c r="D167" s="44"/>
      <c r="E167" s="44"/>
      <c r="F167" s="44"/>
      <c r="G167" s="36"/>
      <c r="H167" s="36"/>
      <c r="I167" s="17"/>
    </row>
    <row r="168" spans="1:9" ht="15.75">
      <c r="A168" s="31" t="s">
        <v>9</v>
      </c>
      <c r="B168" s="46">
        <v>5100</v>
      </c>
      <c r="C168" s="64"/>
      <c r="D168" s="46"/>
      <c r="E168" s="46"/>
      <c r="F168" s="46"/>
      <c r="G168" s="36"/>
      <c r="H168" s="36"/>
      <c r="I168" s="17"/>
    </row>
    <row r="169" spans="1:9" ht="15.75">
      <c r="A169" s="31" t="s">
        <v>10</v>
      </c>
      <c r="B169" s="64"/>
      <c r="C169" s="70"/>
      <c r="D169" s="32"/>
      <c r="E169" s="32"/>
      <c r="F169" s="32"/>
      <c r="G169" s="36"/>
      <c r="H169" s="36"/>
      <c r="I169" s="17"/>
    </row>
    <row r="170" spans="1:9" ht="15.75">
      <c r="A170" s="97" t="s">
        <v>246</v>
      </c>
      <c r="B170" s="97"/>
      <c r="C170" s="97"/>
      <c r="D170" s="97"/>
      <c r="E170" s="97"/>
      <c r="F170" s="97"/>
      <c r="G170" s="97"/>
      <c r="H170" s="97"/>
      <c r="I170" s="17"/>
    </row>
    <row r="171" spans="1:9" ht="15.75">
      <c r="A171" s="37" t="s">
        <v>13</v>
      </c>
      <c r="B171" s="45">
        <v>2880</v>
      </c>
      <c r="C171" s="70"/>
      <c r="D171" s="32"/>
      <c r="E171" s="32"/>
      <c r="F171" s="32"/>
      <c r="G171" s="36"/>
      <c r="H171" s="36"/>
      <c r="I171" s="17"/>
    </row>
    <row r="172" spans="1:9" ht="15.75">
      <c r="A172" s="31" t="s">
        <v>9</v>
      </c>
      <c r="B172" s="46">
        <v>2880</v>
      </c>
      <c r="C172" s="70"/>
      <c r="D172" s="32"/>
      <c r="E172" s="32"/>
      <c r="F172" s="32"/>
      <c r="G172" s="36"/>
      <c r="H172" s="36"/>
      <c r="I172" s="17"/>
    </row>
    <row r="173" spans="1:9" ht="15.75">
      <c r="A173" s="31" t="s">
        <v>10</v>
      </c>
      <c r="B173" s="64"/>
      <c r="C173" s="70"/>
      <c r="D173" s="32"/>
      <c r="E173" s="32"/>
      <c r="F173" s="32"/>
      <c r="G173" s="36"/>
      <c r="H173" s="36"/>
      <c r="I173" s="17"/>
    </row>
    <row r="174" spans="1:9" ht="15.75">
      <c r="A174" s="97" t="s">
        <v>247</v>
      </c>
      <c r="B174" s="97"/>
      <c r="C174" s="97"/>
      <c r="D174" s="97"/>
      <c r="E174" s="97"/>
      <c r="F174" s="97"/>
      <c r="G174" s="97"/>
      <c r="H174" s="97"/>
      <c r="I174" s="17"/>
    </row>
    <row r="175" spans="1:9" ht="15.75">
      <c r="A175" s="37" t="s">
        <v>13</v>
      </c>
      <c r="B175" s="45">
        <v>2800</v>
      </c>
      <c r="C175" s="70"/>
      <c r="D175" s="32"/>
      <c r="E175" s="32"/>
      <c r="F175" s="32"/>
      <c r="G175" s="36"/>
      <c r="H175" s="36"/>
      <c r="I175" s="17"/>
    </row>
    <row r="176" spans="1:9" ht="15.75">
      <c r="A176" s="31" t="s">
        <v>9</v>
      </c>
      <c r="B176" s="46">
        <v>2800</v>
      </c>
      <c r="C176" s="70"/>
      <c r="D176" s="32"/>
      <c r="E176" s="32"/>
      <c r="F176" s="32"/>
      <c r="G176" s="36"/>
      <c r="H176" s="36"/>
      <c r="I176" s="17"/>
    </row>
    <row r="177" spans="1:9" ht="15.75">
      <c r="A177" s="31" t="s">
        <v>10</v>
      </c>
      <c r="B177" s="64"/>
      <c r="C177" s="70"/>
      <c r="D177" s="32"/>
      <c r="E177" s="32"/>
      <c r="F177" s="32"/>
      <c r="G177" s="36"/>
      <c r="H177" s="36"/>
      <c r="I177" s="17"/>
    </row>
    <row r="178" spans="1:9" ht="15.75">
      <c r="A178" s="97" t="s">
        <v>248</v>
      </c>
      <c r="B178" s="97"/>
      <c r="C178" s="97"/>
      <c r="D178" s="97"/>
      <c r="E178" s="97"/>
      <c r="F178" s="97"/>
      <c r="G178" s="97"/>
      <c r="H178" s="97"/>
      <c r="I178" s="17"/>
    </row>
    <row r="179" spans="1:9" ht="15.75">
      <c r="A179" s="37" t="s">
        <v>13</v>
      </c>
      <c r="B179" s="45">
        <v>3000</v>
      </c>
      <c r="C179" s="70"/>
      <c r="D179" s="32"/>
      <c r="E179" s="32"/>
      <c r="F179" s="32"/>
      <c r="G179" s="36"/>
      <c r="H179" s="36"/>
      <c r="I179" s="17"/>
    </row>
    <row r="180" spans="1:9" ht="15.75">
      <c r="A180" s="31" t="s">
        <v>9</v>
      </c>
      <c r="B180" s="46">
        <v>3000</v>
      </c>
      <c r="C180" s="70"/>
      <c r="D180" s="32"/>
      <c r="E180" s="32"/>
      <c r="F180" s="32"/>
      <c r="G180" s="36"/>
      <c r="H180" s="36"/>
      <c r="I180" s="17"/>
    </row>
    <row r="181" spans="1:9" ht="15.75">
      <c r="A181" s="31" t="s">
        <v>10</v>
      </c>
      <c r="B181" s="64"/>
      <c r="C181" s="70"/>
      <c r="D181" s="32"/>
      <c r="E181" s="32"/>
      <c r="F181" s="32"/>
      <c r="G181" s="36"/>
      <c r="H181" s="36"/>
      <c r="I181" s="17"/>
    </row>
    <row r="182" spans="1:9" ht="15.75">
      <c r="A182" s="97" t="s">
        <v>249</v>
      </c>
      <c r="B182" s="97"/>
      <c r="C182" s="97"/>
      <c r="D182" s="97"/>
      <c r="E182" s="97"/>
      <c r="F182" s="97"/>
      <c r="G182" s="97"/>
      <c r="H182" s="97"/>
      <c r="I182" s="17"/>
    </row>
    <row r="183" spans="1:9" ht="15.75">
      <c r="A183" s="37" t="s">
        <v>13</v>
      </c>
      <c r="B183" s="45">
        <v>3000</v>
      </c>
      <c r="C183" s="70"/>
      <c r="D183" s="32"/>
      <c r="E183" s="32"/>
      <c r="F183" s="32"/>
      <c r="G183" s="36"/>
      <c r="H183" s="36"/>
      <c r="I183" s="17"/>
    </row>
    <row r="184" spans="1:9" ht="15.75">
      <c r="A184" s="31" t="s">
        <v>9</v>
      </c>
      <c r="B184" s="46">
        <v>3000</v>
      </c>
      <c r="C184" s="70"/>
      <c r="D184" s="32"/>
      <c r="E184" s="32"/>
      <c r="F184" s="32"/>
      <c r="G184" s="36"/>
      <c r="H184" s="36"/>
      <c r="I184" s="17"/>
    </row>
    <row r="185" spans="1:9" ht="15.75">
      <c r="A185" s="31" t="s">
        <v>10</v>
      </c>
      <c r="B185" s="64"/>
      <c r="C185" s="70"/>
      <c r="D185" s="32"/>
      <c r="E185" s="32"/>
      <c r="F185" s="32"/>
      <c r="G185" s="36"/>
      <c r="H185" s="36"/>
      <c r="I185" s="17"/>
    </row>
    <row r="186" spans="1:9" ht="34.5" customHeight="1">
      <c r="A186" s="97" t="s">
        <v>250</v>
      </c>
      <c r="B186" s="97"/>
      <c r="C186" s="97"/>
      <c r="D186" s="97"/>
      <c r="E186" s="97"/>
      <c r="F186" s="97"/>
      <c r="G186" s="97"/>
      <c r="H186" s="97"/>
      <c r="I186" s="17"/>
    </row>
    <row r="187" spans="1:9" ht="15.75">
      <c r="A187" s="37" t="s">
        <v>13</v>
      </c>
      <c r="B187" s="45">
        <v>2000</v>
      </c>
      <c r="C187" s="70"/>
      <c r="D187" s="32"/>
      <c r="E187" s="32"/>
      <c r="F187" s="32"/>
      <c r="G187" s="36"/>
      <c r="H187" s="36"/>
      <c r="I187" s="17"/>
    </row>
    <row r="188" spans="1:9" ht="15.75">
      <c r="A188" s="31" t="s">
        <v>9</v>
      </c>
      <c r="B188" s="46">
        <v>2000</v>
      </c>
      <c r="C188" s="70"/>
      <c r="D188" s="32"/>
      <c r="E188" s="32"/>
      <c r="F188" s="32"/>
      <c r="G188" s="36"/>
      <c r="H188" s="36"/>
      <c r="I188" s="17"/>
    </row>
    <row r="189" spans="1:9" ht="15.75">
      <c r="A189" s="31" t="s">
        <v>10</v>
      </c>
      <c r="B189" s="64"/>
      <c r="C189" s="70"/>
      <c r="D189" s="32"/>
      <c r="E189" s="32"/>
      <c r="F189" s="32"/>
      <c r="G189" s="36"/>
      <c r="H189" s="36"/>
      <c r="I189" s="17"/>
    </row>
    <row r="190" spans="1:10" ht="15.75">
      <c r="A190" s="95" t="s">
        <v>28</v>
      </c>
      <c r="B190" s="95"/>
      <c r="C190" s="95"/>
      <c r="D190" s="95"/>
      <c r="E190" s="95"/>
      <c r="F190" s="95"/>
      <c r="G190" s="95"/>
      <c r="H190" s="95"/>
      <c r="I190" s="17"/>
      <c r="J190" s="9">
        <f>B193+B197+B201+B209</f>
        <v>23063.4</v>
      </c>
    </row>
    <row r="191" spans="1:10" ht="32.25" customHeight="1">
      <c r="A191" s="97" t="s">
        <v>251</v>
      </c>
      <c r="B191" s="97"/>
      <c r="C191" s="97"/>
      <c r="D191" s="97"/>
      <c r="E191" s="97"/>
      <c r="F191" s="97"/>
      <c r="G191" s="97"/>
      <c r="H191" s="97"/>
      <c r="I191" s="17"/>
      <c r="J191" s="9"/>
    </row>
    <row r="192" spans="1:9" ht="15.75">
      <c r="A192" s="37" t="s">
        <v>13</v>
      </c>
      <c r="B192" s="44">
        <v>2300</v>
      </c>
      <c r="C192" s="42"/>
      <c r="D192" s="44"/>
      <c r="E192" s="45">
        <v>2400</v>
      </c>
      <c r="F192" s="44">
        <f>E192*100/B192</f>
        <v>104.34782608695652</v>
      </c>
      <c r="G192" s="42"/>
      <c r="H192" s="45"/>
      <c r="I192" s="17"/>
    </row>
    <row r="193" spans="1:9" ht="15.75">
      <c r="A193" s="31" t="s">
        <v>9</v>
      </c>
      <c r="B193" s="46">
        <v>2300</v>
      </c>
      <c r="C193" s="35"/>
      <c r="D193" s="46"/>
      <c r="E193" s="80">
        <v>2400</v>
      </c>
      <c r="F193" s="46">
        <f>E193*100/B193</f>
        <v>104.34782608695652</v>
      </c>
      <c r="G193" s="35"/>
      <c r="H193" s="47"/>
      <c r="I193" s="17"/>
    </row>
    <row r="194" spans="1:10" ht="15.75">
      <c r="A194" s="31" t="s">
        <v>10</v>
      </c>
      <c r="B194" s="36"/>
      <c r="C194" s="36"/>
      <c r="D194" s="36"/>
      <c r="E194" s="36"/>
      <c r="F194" s="36"/>
      <c r="G194" s="36"/>
      <c r="H194" s="36"/>
      <c r="I194" s="17"/>
      <c r="J194" s="9"/>
    </row>
    <row r="195" spans="1:9" ht="30" customHeight="1">
      <c r="A195" s="97" t="s">
        <v>252</v>
      </c>
      <c r="B195" s="97"/>
      <c r="C195" s="97"/>
      <c r="D195" s="97"/>
      <c r="E195" s="97"/>
      <c r="F195" s="97"/>
      <c r="G195" s="97"/>
      <c r="H195" s="97"/>
      <c r="I195" s="17"/>
    </row>
    <row r="196" spans="1:9" ht="15.75">
      <c r="A196" s="37" t="s">
        <v>13</v>
      </c>
      <c r="B196" s="45">
        <v>4000</v>
      </c>
      <c r="C196" s="45"/>
      <c r="D196" s="44"/>
      <c r="E196" s="45">
        <v>1416</v>
      </c>
      <c r="F196" s="44">
        <f>E196*100/B196</f>
        <v>35.4</v>
      </c>
      <c r="G196" s="45">
        <f>G197+G198</f>
        <v>2000</v>
      </c>
      <c r="H196" s="45">
        <f>C196*100/G196</f>
        <v>0</v>
      </c>
      <c r="I196" s="17"/>
    </row>
    <row r="197" spans="1:9" ht="15.75">
      <c r="A197" s="31" t="s">
        <v>9</v>
      </c>
      <c r="B197" s="46">
        <v>4000</v>
      </c>
      <c r="C197" s="47"/>
      <c r="D197" s="46"/>
      <c r="E197" s="47">
        <v>1416</v>
      </c>
      <c r="F197" s="46">
        <f>E197*100/B197</f>
        <v>35.4</v>
      </c>
      <c r="G197" s="47">
        <v>2000</v>
      </c>
      <c r="H197" s="47">
        <f>C197*100/G197</f>
        <v>0</v>
      </c>
      <c r="I197" s="17"/>
    </row>
    <row r="198" spans="1:9" ht="15.75">
      <c r="A198" s="31" t="s">
        <v>10</v>
      </c>
      <c r="B198" s="46"/>
      <c r="C198" s="36"/>
      <c r="D198" s="36"/>
      <c r="E198" s="38"/>
      <c r="F198" s="38"/>
      <c r="G198" s="36"/>
      <c r="H198" s="36"/>
      <c r="I198" s="17"/>
    </row>
    <row r="199" spans="1:9" ht="32.25" customHeight="1">
      <c r="A199" s="97" t="s">
        <v>253</v>
      </c>
      <c r="B199" s="97"/>
      <c r="C199" s="97"/>
      <c r="D199" s="97"/>
      <c r="E199" s="97"/>
      <c r="F199" s="97"/>
      <c r="G199" s="97"/>
      <c r="H199" s="97"/>
      <c r="I199" s="17"/>
    </row>
    <row r="200" spans="1:9" ht="15.75">
      <c r="A200" s="37" t="s">
        <v>13</v>
      </c>
      <c r="B200" s="45">
        <v>6763.4</v>
      </c>
      <c r="C200" s="45"/>
      <c r="D200" s="44"/>
      <c r="E200" s="45">
        <f>E201+E202</f>
        <v>380</v>
      </c>
      <c r="F200" s="44">
        <f>E200*100/B200</f>
        <v>5.618475914480883</v>
      </c>
      <c r="G200" s="45">
        <f>G201+G202</f>
        <v>632.5</v>
      </c>
      <c r="H200" s="45"/>
      <c r="I200" s="17"/>
    </row>
    <row r="201" spans="1:9" ht="15.75">
      <c r="A201" s="31" t="s">
        <v>9</v>
      </c>
      <c r="B201" s="46">
        <v>6763.4</v>
      </c>
      <c r="C201" s="46"/>
      <c r="D201" s="46"/>
      <c r="E201" s="80">
        <v>380</v>
      </c>
      <c r="F201" s="46">
        <f>E201*100/B201</f>
        <v>5.618475914480883</v>
      </c>
      <c r="G201" s="35">
        <v>632.5</v>
      </c>
      <c r="H201" s="47"/>
      <c r="I201" s="17"/>
    </row>
    <row r="202" spans="1:9" ht="15.75">
      <c r="A202" s="31" t="s">
        <v>10</v>
      </c>
      <c r="B202" s="36"/>
      <c r="C202" s="36"/>
      <c r="D202" s="36"/>
      <c r="E202" s="36"/>
      <c r="F202" s="36"/>
      <c r="G202" s="36"/>
      <c r="H202" s="36"/>
      <c r="I202" s="17"/>
    </row>
    <row r="203" spans="1:9" ht="16.5" customHeight="1" hidden="1">
      <c r="A203" s="97" t="s">
        <v>172</v>
      </c>
      <c r="B203" s="97"/>
      <c r="C203" s="97"/>
      <c r="D203" s="97"/>
      <c r="E203" s="97"/>
      <c r="F203" s="97"/>
      <c r="G203" s="97"/>
      <c r="H203" s="97"/>
      <c r="I203" s="17"/>
    </row>
    <row r="204" spans="1:9" ht="15.75" hidden="1">
      <c r="A204" s="37" t="s">
        <v>13</v>
      </c>
      <c r="B204" s="36"/>
      <c r="C204" s="36"/>
      <c r="D204" s="36"/>
      <c r="E204" s="36"/>
      <c r="F204" s="36"/>
      <c r="G204" s="36"/>
      <c r="H204" s="36"/>
      <c r="I204" s="17"/>
    </row>
    <row r="205" spans="1:9" ht="0.75" customHeight="1">
      <c r="A205" s="31" t="s">
        <v>9</v>
      </c>
      <c r="B205" s="36"/>
      <c r="C205" s="36"/>
      <c r="D205" s="36"/>
      <c r="E205" s="36"/>
      <c r="F205" s="36"/>
      <c r="G205" s="36"/>
      <c r="H205" s="36"/>
      <c r="I205" s="17"/>
    </row>
    <row r="206" spans="1:9" ht="16.5" customHeight="1" hidden="1">
      <c r="A206" s="31" t="s">
        <v>10</v>
      </c>
      <c r="B206" s="36"/>
      <c r="C206" s="36"/>
      <c r="D206" s="36"/>
      <c r="E206" s="36"/>
      <c r="F206" s="36"/>
      <c r="G206" s="36"/>
      <c r="H206" s="36"/>
      <c r="I206" s="17"/>
    </row>
    <row r="207" spans="1:10" ht="28.5" customHeight="1">
      <c r="A207" s="97" t="s">
        <v>259</v>
      </c>
      <c r="B207" s="97"/>
      <c r="C207" s="97"/>
      <c r="D207" s="97"/>
      <c r="E207" s="97"/>
      <c r="F207" s="97"/>
      <c r="G207" s="97"/>
      <c r="H207" s="97"/>
      <c r="I207" s="16"/>
      <c r="J207" s="9"/>
    </row>
    <row r="208" spans="1:10" ht="16.5" customHeight="1">
      <c r="A208" s="31" t="s">
        <v>13</v>
      </c>
      <c r="B208" s="45">
        <v>10000</v>
      </c>
      <c r="C208" s="4"/>
      <c r="D208" s="4"/>
      <c r="E208" s="4"/>
      <c r="F208" s="4"/>
      <c r="G208" s="4"/>
      <c r="H208" s="4"/>
      <c r="I208" s="16"/>
      <c r="J208" s="9"/>
    </row>
    <row r="209" spans="1:10" ht="16.5" customHeight="1">
      <c r="A209" s="31" t="s">
        <v>9</v>
      </c>
      <c r="B209" s="47">
        <v>10000</v>
      </c>
      <c r="C209" s="4"/>
      <c r="D209" s="4"/>
      <c r="E209" s="4"/>
      <c r="F209" s="4"/>
      <c r="G209" s="4"/>
      <c r="H209" s="4"/>
      <c r="I209" s="16"/>
      <c r="J209" s="9"/>
    </row>
    <row r="210" spans="1:10" ht="16.5" customHeight="1">
      <c r="A210" s="31" t="s">
        <v>10</v>
      </c>
      <c r="B210" s="35"/>
      <c r="C210" s="4"/>
      <c r="D210" s="4"/>
      <c r="E210" s="4"/>
      <c r="F210" s="4"/>
      <c r="G210" s="4"/>
      <c r="H210" s="4"/>
      <c r="I210" s="16"/>
      <c r="J210" s="9"/>
    </row>
    <row r="211" spans="1:10" ht="20.25" customHeight="1">
      <c r="A211" s="100" t="s">
        <v>111</v>
      </c>
      <c r="B211" s="100"/>
      <c r="C211" s="100"/>
      <c r="D211" s="100"/>
      <c r="E211" s="100"/>
      <c r="F211" s="100"/>
      <c r="G211" s="100"/>
      <c r="H211" s="100"/>
      <c r="I211" s="83"/>
      <c r="J211" s="9">
        <f>B214+B227+B231+B239+B243+B247</f>
        <v>157156.4</v>
      </c>
    </row>
    <row r="212" spans="1:10" s="52" customFormat="1" ht="16.5">
      <c r="A212" s="97" t="s">
        <v>260</v>
      </c>
      <c r="B212" s="97"/>
      <c r="C212" s="97"/>
      <c r="D212" s="97"/>
      <c r="E212" s="97"/>
      <c r="F212" s="97"/>
      <c r="G212" s="97"/>
      <c r="H212" s="97"/>
      <c r="I212" s="53"/>
      <c r="J212" s="54"/>
    </row>
    <row r="213" spans="1:10" s="52" customFormat="1" ht="16.5">
      <c r="A213" s="37" t="s">
        <v>13</v>
      </c>
      <c r="B213" s="45">
        <f>B214+B215</f>
        <v>120740</v>
      </c>
      <c r="C213" s="45">
        <f>C214+C215</f>
        <v>4463.4</v>
      </c>
      <c r="D213" s="44">
        <f>C213*100/B213</f>
        <v>3.6967036607586543</v>
      </c>
      <c r="E213" s="45">
        <f>E214+E215</f>
        <v>2726</v>
      </c>
      <c r="F213" s="44">
        <f>E213*100/B213</f>
        <v>2.2577439125393406</v>
      </c>
      <c r="G213" s="61"/>
      <c r="H213" s="45"/>
      <c r="I213" s="53"/>
      <c r="J213" s="54"/>
    </row>
    <row r="214" spans="1:10" s="52" customFormat="1" ht="16.5">
      <c r="A214" s="31" t="s">
        <v>9</v>
      </c>
      <c r="B214" s="44">
        <f>B219+B223</f>
        <v>23300</v>
      </c>
      <c r="C214" s="44"/>
      <c r="D214" s="44"/>
      <c r="E214" s="44"/>
      <c r="F214" s="44"/>
      <c r="G214" s="69"/>
      <c r="H214" s="47"/>
      <c r="I214" s="53"/>
      <c r="J214" s="55"/>
    </row>
    <row r="215" spans="1:10" s="52" customFormat="1" ht="16.5">
      <c r="A215" s="31" t="s">
        <v>10</v>
      </c>
      <c r="B215" s="44">
        <f>B220+B224</f>
        <v>97440</v>
      </c>
      <c r="C215" s="44">
        <f>C220+C224</f>
        <v>4463.4</v>
      </c>
      <c r="D215" s="44">
        <f>C215*100/B215</f>
        <v>4.580665024630541</v>
      </c>
      <c r="E215" s="44">
        <f>E220+E224</f>
        <v>2726</v>
      </c>
      <c r="F215" s="44">
        <f>E215*100/B215</f>
        <v>2.7976190476190474</v>
      </c>
      <c r="G215" s="69"/>
      <c r="H215" s="47"/>
      <c r="I215" s="53"/>
      <c r="J215" s="55"/>
    </row>
    <row r="216" spans="1:10" s="52" customFormat="1" ht="32.25" customHeight="1">
      <c r="A216" s="31" t="s">
        <v>31</v>
      </c>
      <c r="B216" s="36"/>
      <c r="C216" s="74"/>
      <c r="D216" s="74"/>
      <c r="E216" s="74"/>
      <c r="F216" s="74"/>
      <c r="G216" s="75"/>
      <c r="H216" s="74"/>
      <c r="I216" s="53"/>
      <c r="J216" s="56"/>
    </row>
    <row r="217" spans="1:10" s="52" customFormat="1" ht="34.5" customHeight="1">
      <c r="A217" s="76" t="s">
        <v>32</v>
      </c>
      <c r="B217" s="36"/>
      <c r="C217" s="74"/>
      <c r="D217" s="74"/>
      <c r="E217" s="74"/>
      <c r="F217" s="74"/>
      <c r="G217" s="49"/>
      <c r="H217" s="74"/>
      <c r="I217" s="53"/>
      <c r="J217" s="55"/>
    </row>
    <row r="218" spans="1:10" s="52" customFormat="1" ht="16.5">
      <c r="A218" s="37" t="s">
        <v>13</v>
      </c>
      <c r="B218" s="44">
        <f>B219+B220</f>
        <v>29790</v>
      </c>
      <c r="C218" s="45">
        <f>C219+C220</f>
        <v>4463.4</v>
      </c>
      <c r="D218" s="44">
        <f>C218*100/B218</f>
        <v>14.982880161127893</v>
      </c>
      <c r="E218" s="45">
        <f>E219+E220</f>
        <v>2726</v>
      </c>
      <c r="F218" s="44">
        <f>E218*100/B218</f>
        <v>9.15072171869755</v>
      </c>
      <c r="G218" s="45"/>
      <c r="H218" s="45"/>
      <c r="I218" s="53"/>
      <c r="J218" s="55"/>
    </row>
    <row r="219" spans="1:10" s="52" customFormat="1" ht="16.5">
      <c r="A219" s="31" t="s">
        <v>9</v>
      </c>
      <c r="B219" s="80">
        <v>9000</v>
      </c>
      <c r="C219" s="81"/>
      <c r="D219" s="80"/>
      <c r="E219" s="81"/>
      <c r="F219" s="80"/>
      <c r="G219" s="46"/>
      <c r="H219" s="47"/>
      <c r="I219" s="53"/>
      <c r="J219" s="54"/>
    </row>
    <row r="220" spans="1:10" s="52" customFormat="1" ht="16.5">
      <c r="A220" s="31" t="s">
        <v>10</v>
      </c>
      <c r="B220" s="80">
        <f>13200+300+700+5000+1590</f>
        <v>20790</v>
      </c>
      <c r="C220" s="80">
        <f>1737.4+2726</f>
        <v>4463.4</v>
      </c>
      <c r="D220" s="80">
        <f>C220/B220*100</f>
        <v>21.46897546897547</v>
      </c>
      <c r="E220" s="80">
        <v>2726</v>
      </c>
      <c r="F220" s="80">
        <f>E220/B220*100</f>
        <v>13.11207311207311</v>
      </c>
      <c r="G220" s="46"/>
      <c r="H220" s="47"/>
      <c r="I220" s="53"/>
      <c r="J220" s="55">
        <f>42608.9-19174</f>
        <v>23434.9</v>
      </c>
    </row>
    <row r="221" spans="1:10" s="52" customFormat="1" ht="110.25">
      <c r="A221" s="76" t="s">
        <v>211</v>
      </c>
      <c r="B221" s="44"/>
      <c r="C221" s="78"/>
      <c r="D221" s="78"/>
      <c r="E221" s="74"/>
      <c r="F221" s="74"/>
      <c r="G221" s="74"/>
      <c r="H221" s="74"/>
      <c r="I221" s="53"/>
      <c r="J221" s="55"/>
    </row>
    <row r="222" spans="1:10" s="52" customFormat="1" ht="16.5">
      <c r="A222" s="37" t="s">
        <v>13</v>
      </c>
      <c r="B222" s="45">
        <f>B223+B224</f>
        <v>90950</v>
      </c>
      <c r="C222" s="71"/>
      <c r="D222" s="61"/>
      <c r="E222" s="49">
        <f>E223+E224</f>
        <v>0</v>
      </c>
      <c r="F222" s="50">
        <f>E222/B222*100</f>
        <v>0</v>
      </c>
      <c r="G222" s="71"/>
      <c r="H222" s="74"/>
      <c r="I222" s="53"/>
      <c r="J222" s="55"/>
    </row>
    <row r="223" spans="1:10" s="52" customFormat="1" ht="16.5">
      <c r="A223" s="31" t="s">
        <v>9</v>
      </c>
      <c r="B223" s="80">
        <v>14300</v>
      </c>
      <c r="C223" s="66"/>
      <c r="D223" s="79"/>
      <c r="E223" s="32"/>
      <c r="F223" s="32">
        <f>E223/B223*100</f>
        <v>0</v>
      </c>
      <c r="G223" s="66"/>
      <c r="H223" s="74"/>
      <c r="I223" s="53"/>
      <c r="J223" s="55"/>
    </row>
    <row r="224" spans="1:10" s="52" customFormat="1" ht="16.5">
      <c r="A224" s="31" t="s">
        <v>10</v>
      </c>
      <c r="B224" s="80">
        <v>76650</v>
      </c>
      <c r="C224" s="32"/>
      <c r="D224" s="77">
        <f>C224/B224*100</f>
        <v>0</v>
      </c>
      <c r="E224" s="32"/>
      <c r="F224" s="32">
        <f>E224/B224*100</f>
        <v>0</v>
      </c>
      <c r="G224" s="46"/>
      <c r="H224" s="74"/>
      <c r="I224" s="53"/>
      <c r="J224" s="55"/>
    </row>
    <row r="225" spans="1:10" ht="33.75" customHeight="1">
      <c r="A225" s="97" t="s">
        <v>261</v>
      </c>
      <c r="B225" s="97"/>
      <c r="C225" s="97"/>
      <c r="D225" s="97"/>
      <c r="E225" s="97"/>
      <c r="F225" s="97"/>
      <c r="G225" s="97"/>
      <c r="H225" s="97"/>
      <c r="I225" s="16"/>
      <c r="J225" s="57"/>
    </row>
    <row r="226" spans="1:10" ht="16.5">
      <c r="A226" s="37" t="s">
        <v>13</v>
      </c>
      <c r="B226" s="44">
        <f>B227+B228</f>
        <v>11800</v>
      </c>
      <c r="C226" s="44"/>
      <c r="D226" s="44"/>
      <c r="E226" s="44"/>
      <c r="F226" s="44"/>
      <c r="G226" s="44"/>
      <c r="H226" s="75"/>
      <c r="I226" s="16"/>
      <c r="J226" s="57"/>
    </row>
    <row r="227" spans="1:10" ht="16.5">
      <c r="A227" s="31" t="s">
        <v>9</v>
      </c>
      <c r="B227" s="46">
        <v>10450</v>
      </c>
      <c r="C227" s="46"/>
      <c r="D227" s="46"/>
      <c r="E227" s="46"/>
      <c r="F227" s="46"/>
      <c r="G227" s="46"/>
      <c r="H227" s="75"/>
      <c r="I227" s="16"/>
      <c r="J227" s="57"/>
    </row>
    <row r="228" spans="1:10" ht="16.5">
      <c r="A228" s="31" t="s">
        <v>10</v>
      </c>
      <c r="B228" s="35">
        <v>1350</v>
      </c>
      <c r="C228" s="74"/>
      <c r="D228" s="74"/>
      <c r="E228" s="75"/>
      <c r="F228" s="75"/>
      <c r="G228" s="75"/>
      <c r="H228" s="75"/>
      <c r="I228" s="16"/>
      <c r="J228" s="57"/>
    </row>
    <row r="229" spans="1:9" ht="31.5" customHeight="1">
      <c r="A229" s="97" t="s">
        <v>262</v>
      </c>
      <c r="B229" s="97"/>
      <c r="C229" s="97"/>
      <c r="D229" s="97"/>
      <c r="E229" s="97"/>
      <c r="F229" s="97"/>
      <c r="G229" s="97"/>
      <c r="H229" s="97"/>
      <c r="I229" s="12"/>
    </row>
    <row r="230" spans="1:9" ht="16.5">
      <c r="A230" s="31" t="s">
        <v>13</v>
      </c>
      <c r="B230" s="86">
        <f>79006.4+22500</f>
        <v>101506.4</v>
      </c>
      <c r="C230" s="44"/>
      <c r="D230" s="44"/>
      <c r="E230" s="44">
        <f>E231+E232</f>
        <v>9416.7</v>
      </c>
      <c r="F230" s="44">
        <f>E230/B230*100</f>
        <v>9.276951995145135</v>
      </c>
      <c r="G230" s="44"/>
      <c r="H230" s="45"/>
      <c r="I230" s="12"/>
    </row>
    <row r="231" spans="1:9" ht="16.5">
      <c r="A231" s="31" t="s">
        <v>9</v>
      </c>
      <c r="B231" s="85">
        <f>79006.4+22500</f>
        <v>101506.4</v>
      </c>
      <c r="C231" s="66"/>
      <c r="D231" s="46"/>
      <c r="E231" s="85">
        <v>9416.7</v>
      </c>
      <c r="F231" s="46">
        <f>E231/B231*100</f>
        <v>9.276951995145135</v>
      </c>
      <c r="G231" s="46"/>
      <c r="H231" s="46"/>
      <c r="I231" s="12">
        <v>173000</v>
      </c>
    </row>
    <row r="232" spans="1:9" ht="16.5">
      <c r="A232" s="31" t="s">
        <v>10</v>
      </c>
      <c r="B232" s="46"/>
      <c r="C232" s="46"/>
      <c r="D232" s="46"/>
      <c r="E232" s="46"/>
      <c r="F232" s="46"/>
      <c r="G232" s="46"/>
      <c r="H232" s="46"/>
      <c r="I232" s="12">
        <f>2256</f>
        <v>2256</v>
      </c>
    </row>
    <row r="233" spans="1:9" ht="16.5" hidden="1">
      <c r="A233" s="97" t="s">
        <v>173</v>
      </c>
      <c r="B233" s="97"/>
      <c r="C233" s="97"/>
      <c r="D233" s="97"/>
      <c r="E233" s="97"/>
      <c r="F233" s="97"/>
      <c r="G233" s="97"/>
      <c r="H233" s="97"/>
      <c r="I233" s="16"/>
    </row>
    <row r="234" spans="1:9" ht="16.5" hidden="1">
      <c r="A234" s="31" t="s">
        <v>13</v>
      </c>
      <c r="B234" s="35"/>
      <c r="C234" s="39"/>
      <c r="D234" s="32"/>
      <c r="E234" s="32"/>
      <c r="F234" s="32"/>
      <c r="G234" s="38"/>
      <c r="H234" s="38"/>
      <c r="I234" s="16"/>
    </row>
    <row r="235" spans="1:9" ht="16.5" hidden="1">
      <c r="A235" s="31" t="s">
        <v>9</v>
      </c>
      <c r="B235" s="35"/>
      <c r="C235" s="39"/>
      <c r="D235" s="32"/>
      <c r="E235" s="32"/>
      <c r="F235" s="32"/>
      <c r="G235" s="38"/>
      <c r="H235" s="38"/>
      <c r="I235" s="16"/>
    </row>
    <row r="236" spans="1:9" ht="16.5" hidden="1">
      <c r="A236" s="31" t="s">
        <v>10</v>
      </c>
      <c r="B236" s="35"/>
      <c r="C236" s="39"/>
      <c r="D236" s="32"/>
      <c r="E236" s="32"/>
      <c r="F236" s="32"/>
      <c r="G236" s="38"/>
      <c r="H236" s="38"/>
      <c r="I236" s="16"/>
    </row>
    <row r="237" spans="1:10" ht="32.25" customHeight="1">
      <c r="A237" s="97" t="s">
        <v>263</v>
      </c>
      <c r="B237" s="97"/>
      <c r="C237" s="97"/>
      <c r="D237" s="97"/>
      <c r="E237" s="97"/>
      <c r="F237" s="97"/>
      <c r="G237" s="97"/>
      <c r="H237" s="97"/>
      <c r="I237" s="16"/>
      <c r="J237" s="9"/>
    </row>
    <row r="238" spans="1:10" ht="16.5" customHeight="1">
      <c r="A238" s="31" t="s">
        <v>13</v>
      </c>
      <c r="B238" s="45">
        <v>8000</v>
      </c>
      <c r="C238" s="4"/>
      <c r="D238" s="4"/>
      <c r="E238" s="4"/>
      <c r="F238" s="4"/>
      <c r="G238" s="4"/>
      <c r="H238" s="4"/>
      <c r="I238" s="16"/>
      <c r="J238" s="9"/>
    </row>
    <row r="239" spans="1:10" ht="16.5" customHeight="1">
      <c r="A239" s="31" t="s">
        <v>9</v>
      </c>
      <c r="B239" s="47">
        <v>8000</v>
      </c>
      <c r="C239" s="4"/>
      <c r="D239" s="4"/>
      <c r="E239" s="4"/>
      <c r="F239" s="4"/>
      <c r="G239" s="4"/>
      <c r="H239" s="4"/>
      <c r="I239" s="16"/>
      <c r="J239" s="9"/>
    </row>
    <row r="240" spans="1:10" ht="16.5" customHeight="1">
      <c r="A240" s="31" t="s">
        <v>10</v>
      </c>
      <c r="B240" s="35"/>
      <c r="C240" s="4"/>
      <c r="D240" s="4"/>
      <c r="E240" s="4"/>
      <c r="F240" s="4"/>
      <c r="G240" s="4"/>
      <c r="H240" s="4"/>
      <c r="I240" s="16"/>
      <c r="J240" s="9"/>
    </row>
    <row r="241" spans="1:10" ht="32.25" customHeight="1">
      <c r="A241" s="97" t="s">
        <v>264</v>
      </c>
      <c r="B241" s="97"/>
      <c r="C241" s="97"/>
      <c r="D241" s="97"/>
      <c r="E241" s="97"/>
      <c r="F241" s="97"/>
      <c r="G241" s="97"/>
      <c r="H241" s="97"/>
      <c r="I241" s="16"/>
      <c r="J241" s="9"/>
    </row>
    <row r="242" spans="1:10" ht="16.5" customHeight="1">
      <c r="A242" s="31" t="s">
        <v>13</v>
      </c>
      <c r="B242" s="45">
        <v>4000</v>
      </c>
      <c r="C242" s="4"/>
      <c r="D242" s="4"/>
      <c r="E242" s="4"/>
      <c r="F242" s="4"/>
      <c r="G242" s="4"/>
      <c r="H242" s="4"/>
      <c r="I242" s="16"/>
      <c r="J242" s="9"/>
    </row>
    <row r="243" spans="1:10" ht="16.5" customHeight="1">
      <c r="A243" s="31" t="s">
        <v>9</v>
      </c>
      <c r="B243" s="47">
        <v>4000</v>
      </c>
      <c r="C243" s="4"/>
      <c r="D243" s="4"/>
      <c r="E243" s="4"/>
      <c r="F243" s="4"/>
      <c r="G243" s="4"/>
      <c r="H243" s="4"/>
      <c r="I243" s="16"/>
      <c r="J243" s="9"/>
    </row>
    <row r="244" spans="1:10" ht="16.5" customHeight="1">
      <c r="A244" s="31" t="s">
        <v>10</v>
      </c>
      <c r="B244" s="35"/>
      <c r="C244" s="4"/>
      <c r="D244" s="4"/>
      <c r="E244" s="4"/>
      <c r="F244" s="4"/>
      <c r="G244" s="4"/>
      <c r="H244" s="4"/>
      <c r="I244" s="16"/>
      <c r="J244" s="9"/>
    </row>
    <row r="245" spans="1:14" ht="34.5" customHeight="1">
      <c r="A245" s="97" t="s">
        <v>254</v>
      </c>
      <c r="B245" s="97"/>
      <c r="C245" s="97"/>
      <c r="D245" s="97"/>
      <c r="E245" s="97"/>
      <c r="F245" s="97"/>
      <c r="G245" s="97"/>
      <c r="H245" s="97"/>
      <c r="I245" s="16"/>
      <c r="J245" s="9"/>
      <c r="N245" s="3" t="s">
        <v>265</v>
      </c>
    </row>
    <row r="246" spans="1:10" ht="16.5" customHeight="1">
      <c r="A246" s="31" t="s">
        <v>13</v>
      </c>
      <c r="B246" s="45">
        <f>B247+B248</f>
        <v>11000</v>
      </c>
      <c r="C246" s="4"/>
      <c r="D246" s="4"/>
      <c r="E246" s="42">
        <f>E247+E248</f>
        <v>680.75</v>
      </c>
      <c r="F246" s="4"/>
      <c r="G246" s="4"/>
      <c r="H246" s="4"/>
      <c r="I246" s="16"/>
      <c r="J246" s="9"/>
    </row>
    <row r="247" spans="1:10" ht="16.5" customHeight="1">
      <c r="A247" s="31" t="s">
        <v>9</v>
      </c>
      <c r="B247" s="46">
        <v>9900</v>
      </c>
      <c r="C247" s="4"/>
      <c r="D247" s="4"/>
      <c r="E247" s="64">
        <v>612.65</v>
      </c>
      <c r="F247" s="4"/>
      <c r="G247" s="4"/>
      <c r="H247" s="4"/>
      <c r="I247" s="16"/>
      <c r="J247" s="9"/>
    </row>
    <row r="248" spans="1:10" ht="16.5" customHeight="1">
      <c r="A248" s="31" t="s">
        <v>10</v>
      </c>
      <c r="B248" s="47">
        <v>1100</v>
      </c>
      <c r="C248" s="4"/>
      <c r="D248" s="4"/>
      <c r="E248" s="64">
        <v>68.1</v>
      </c>
      <c r="F248" s="4"/>
      <c r="G248" s="4"/>
      <c r="H248" s="4"/>
      <c r="I248" s="16"/>
      <c r="J248" s="9"/>
    </row>
    <row r="249" spans="1:10" ht="12.75" customHeight="1">
      <c r="A249" s="102" t="s">
        <v>165</v>
      </c>
      <c r="B249" s="103"/>
      <c r="C249" s="103"/>
      <c r="D249" s="103"/>
      <c r="E249" s="103"/>
      <c r="F249" s="103"/>
      <c r="G249" s="103"/>
      <c r="H249" s="104"/>
      <c r="I249" s="16"/>
      <c r="J249" s="9">
        <f>B256+B264</f>
        <v>1600</v>
      </c>
    </row>
    <row r="250" spans="1:10" ht="32.25" customHeight="1" hidden="1">
      <c r="A250" s="97" t="s">
        <v>223</v>
      </c>
      <c r="B250" s="97"/>
      <c r="C250" s="97"/>
      <c r="D250" s="97"/>
      <c r="E250" s="97"/>
      <c r="F250" s="97"/>
      <c r="G250" s="97"/>
      <c r="H250" s="97"/>
      <c r="I250" s="16"/>
      <c r="J250" s="9"/>
    </row>
    <row r="251" spans="1:10" ht="15.75" customHeight="1" hidden="1">
      <c r="A251" s="31" t="s">
        <v>13</v>
      </c>
      <c r="B251" s="45">
        <v>9500</v>
      </c>
      <c r="C251" s="4"/>
      <c r="D251" s="4"/>
      <c r="E251" s="4"/>
      <c r="F251" s="4"/>
      <c r="G251" s="4"/>
      <c r="H251" s="4"/>
      <c r="I251" s="16"/>
      <c r="J251" s="9"/>
    </row>
    <row r="252" spans="1:10" ht="15.75" customHeight="1" hidden="1">
      <c r="A252" s="31" t="s">
        <v>9</v>
      </c>
      <c r="B252" s="84">
        <v>9500</v>
      </c>
      <c r="C252" s="4"/>
      <c r="D252" s="4"/>
      <c r="E252" s="4"/>
      <c r="F252" s="4"/>
      <c r="G252" s="4"/>
      <c r="H252" s="4"/>
      <c r="I252" s="16"/>
      <c r="J252" s="9"/>
    </row>
    <row r="253" spans="1:10" ht="15" customHeight="1" hidden="1">
      <c r="A253" s="31" t="s">
        <v>10</v>
      </c>
      <c r="B253" s="35"/>
      <c r="C253" s="4"/>
      <c r="D253" s="4"/>
      <c r="E253" s="4"/>
      <c r="F253" s="4"/>
      <c r="G253" s="4"/>
      <c r="H253" s="4"/>
      <c r="I253" s="16"/>
      <c r="J253" s="9"/>
    </row>
    <row r="254" spans="1:10" ht="0.75" customHeight="1">
      <c r="A254" s="97" t="s">
        <v>255</v>
      </c>
      <c r="B254" s="97"/>
      <c r="C254" s="97"/>
      <c r="D254" s="97"/>
      <c r="E254" s="97"/>
      <c r="F254" s="97"/>
      <c r="G254" s="97"/>
      <c r="H254" s="97"/>
      <c r="I254" s="16"/>
      <c r="J254" s="9"/>
    </row>
    <row r="255" spans="1:14" ht="16.5" hidden="1">
      <c r="A255" s="31" t="s">
        <v>13</v>
      </c>
      <c r="B255" s="45"/>
      <c r="C255" s="45"/>
      <c r="D255" s="44"/>
      <c r="E255" s="45"/>
      <c r="F255" s="44"/>
      <c r="G255" s="45"/>
      <c r="H255" s="46"/>
      <c r="I255" s="16"/>
      <c r="J255" s="45">
        <v>3700</v>
      </c>
      <c r="K255" s="45">
        <v>1226</v>
      </c>
      <c r="L255" s="44">
        <f>K255/J255*100</f>
        <v>33.13513513513514</v>
      </c>
      <c r="M255" s="45">
        <v>1226</v>
      </c>
      <c r="N255" s="44">
        <f>M255/J255*100</f>
        <v>33.13513513513514</v>
      </c>
    </row>
    <row r="256" spans="1:14" ht="16.5" hidden="1">
      <c r="A256" s="31" t="s">
        <v>9</v>
      </c>
      <c r="B256" s="47"/>
      <c r="C256" s="47"/>
      <c r="D256" s="46"/>
      <c r="E256" s="47"/>
      <c r="F256" s="46"/>
      <c r="G256" s="47"/>
      <c r="H256" s="46"/>
      <c r="I256" s="16"/>
      <c r="J256" s="47">
        <v>3700</v>
      </c>
      <c r="K256" s="47">
        <v>1226</v>
      </c>
      <c r="L256" s="46">
        <f>K256/J256*100</f>
        <v>33.13513513513514</v>
      </c>
      <c r="M256" s="47">
        <v>1226</v>
      </c>
      <c r="N256" s="46">
        <f>M256/J256*100</f>
        <v>33.13513513513514</v>
      </c>
    </row>
    <row r="257" spans="1:9" ht="15.75" customHeight="1" hidden="1">
      <c r="A257" s="31" t="s">
        <v>10</v>
      </c>
      <c r="B257" s="35"/>
      <c r="C257" s="35"/>
      <c r="D257" s="32"/>
      <c r="E257" s="32"/>
      <c r="F257" s="32"/>
      <c r="G257" s="38"/>
      <c r="H257" s="38"/>
      <c r="I257" s="16"/>
    </row>
    <row r="258" spans="1:9" ht="0.75" customHeight="1" hidden="1">
      <c r="A258" s="97" t="s">
        <v>203</v>
      </c>
      <c r="B258" s="97"/>
      <c r="C258" s="97"/>
      <c r="D258" s="97"/>
      <c r="E258" s="97"/>
      <c r="F258" s="97"/>
      <c r="G258" s="97"/>
      <c r="H258" s="97"/>
      <c r="I258" s="16"/>
    </row>
    <row r="259" spans="1:9" ht="16.5" hidden="1">
      <c r="A259" s="31" t="s">
        <v>13</v>
      </c>
      <c r="B259" s="42"/>
      <c r="C259" s="42"/>
      <c r="D259" s="44"/>
      <c r="E259" s="44"/>
      <c r="F259" s="44"/>
      <c r="G259" s="38"/>
      <c r="H259" s="38"/>
      <c r="I259" s="16"/>
    </row>
    <row r="260" spans="1:9" ht="16.5" hidden="1">
      <c r="A260" s="31" t="s">
        <v>9</v>
      </c>
      <c r="B260" s="35"/>
      <c r="C260" s="35"/>
      <c r="D260" s="46"/>
      <c r="E260" s="46"/>
      <c r="F260" s="46"/>
      <c r="G260" s="38"/>
      <c r="H260" s="38"/>
      <c r="I260" s="16"/>
    </row>
    <row r="261" spans="1:9" ht="16.5" customHeight="1" hidden="1">
      <c r="A261" s="31" t="s">
        <v>10</v>
      </c>
      <c r="B261" s="35"/>
      <c r="C261" s="35"/>
      <c r="D261" s="46"/>
      <c r="E261" s="46"/>
      <c r="F261" s="46"/>
      <c r="G261" s="38"/>
      <c r="H261" s="38"/>
      <c r="I261" s="16"/>
    </row>
    <row r="262" spans="1:9" ht="24.75" customHeight="1">
      <c r="A262" s="97" t="s">
        <v>258</v>
      </c>
      <c r="B262" s="97"/>
      <c r="C262" s="97"/>
      <c r="D262" s="97"/>
      <c r="E262" s="97"/>
      <c r="F262" s="97"/>
      <c r="G262" s="97"/>
      <c r="H262" s="97"/>
      <c r="I262" s="16"/>
    </row>
    <row r="263" spans="1:9" ht="15.75" customHeight="1">
      <c r="A263" s="31" t="s">
        <v>13</v>
      </c>
      <c r="B263" s="45">
        <v>1600</v>
      </c>
      <c r="C263" s="35"/>
      <c r="D263" s="46"/>
      <c r="E263" s="46"/>
      <c r="F263" s="46"/>
      <c r="G263" s="38"/>
      <c r="H263" s="38"/>
      <c r="I263" s="16"/>
    </row>
    <row r="264" spans="1:9" ht="15.75" customHeight="1">
      <c r="A264" s="31" t="s">
        <v>9</v>
      </c>
      <c r="B264" s="47">
        <v>1600</v>
      </c>
      <c r="C264" s="35"/>
      <c r="D264" s="46"/>
      <c r="E264" s="46"/>
      <c r="F264" s="46"/>
      <c r="G264" s="38"/>
      <c r="H264" s="38"/>
      <c r="I264" s="16"/>
    </row>
    <row r="265" spans="1:9" ht="15.75" customHeight="1">
      <c r="A265" s="31" t="s">
        <v>10</v>
      </c>
      <c r="B265" s="45"/>
      <c r="C265" s="35"/>
      <c r="D265" s="46"/>
      <c r="E265" s="46"/>
      <c r="F265" s="46"/>
      <c r="G265" s="38"/>
      <c r="H265" s="38"/>
      <c r="I265" s="16"/>
    </row>
    <row r="266" spans="1:8" ht="0.75" customHeight="1">
      <c r="A266" s="105" t="s">
        <v>206</v>
      </c>
      <c r="B266" s="105"/>
      <c r="C266" s="105"/>
      <c r="D266" s="105">
        <v>58924</v>
      </c>
      <c r="E266" s="105"/>
      <c r="F266" s="105"/>
      <c r="G266" s="105"/>
      <c r="H266" s="105"/>
    </row>
    <row r="267" spans="1:8" ht="15.75" customHeight="1" hidden="1">
      <c r="A267" s="8" t="s">
        <v>13</v>
      </c>
      <c r="B267" s="34">
        <v>7000</v>
      </c>
      <c r="C267" s="40"/>
      <c r="D267" s="41"/>
      <c r="E267" s="34">
        <v>4000</v>
      </c>
      <c r="F267" s="6">
        <f>E267/B267*100</f>
        <v>57.14285714285714</v>
      </c>
      <c r="G267" s="1"/>
      <c r="H267" s="1"/>
    </row>
    <row r="268" spans="1:8" ht="13.5" customHeight="1" hidden="1">
      <c r="A268" s="8" t="s">
        <v>9</v>
      </c>
      <c r="B268" s="33"/>
      <c r="C268" s="1"/>
      <c r="D268" s="18"/>
      <c r="E268" s="1"/>
      <c r="F268" s="1"/>
      <c r="G268" s="1"/>
      <c r="H268" s="1"/>
    </row>
    <row r="269" spans="1:6" ht="15.75" customHeight="1" hidden="1">
      <c r="A269" s="8" t="s">
        <v>10</v>
      </c>
      <c r="B269" s="33">
        <v>7000</v>
      </c>
      <c r="E269" s="33">
        <v>4000</v>
      </c>
      <c r="F269" s="13">
        <f>E269/B269*100</f>
        <v>57.14285714285714</v>
      </c>
    </row>
  </sheetData>
  <sheetProtection/>
  <mergeCells count="70">
    <mergeCell ref="A1:H1"/>
    <mergeCell ref="A2:H2"/>
    <mergeCell ref="A3:H3"/>
    <mergeCell ref="A4:H4"/>
    <mergeCell ref="A233:H233"/>
    <mergeCell ref="A158:H158"/>
    <mergeCell ref="A146:H146"/>
    <mergeCell ref="A86:H86"/>
    <mergeCell ref="A9:H9"/>
    <mergeCell ref="A10:H10"/>
    <mergeCell ref="A266:H266"/>
    <mergeCell ref="A112:H112"/>
    <mergeCell ref="A108:H108"/>
    <mergeCell ref="A225:H225"/>
    <mergeCell ref="A145:H145"/>
    <mergeCell ref="A69:H69"/>
    <mergeCell ref="A203:H203"/>
    <mergeCell ref="A150:H150"/>
    <mergeCell ref="A60:H60"/>
    <mergeCell ref="A99:H99"/>
    <mergeCell ref="A120:H120"/>
    <mergeCell ref="A73:H73"/>
    <mergeCell ref="A35:H35"/>
    <mergeCell ref="A61:H61"/>
    <mergeCell ref="A47:H47"/>
    <mergeCell ref="A91:H91"/>
    <mergeCell ref="A52:H52"/>
    <mergeCell ref="A107:H107"/>
    <mergeCell ref="A56:H56"/>
    <mergeCell ref="A39:H39"/>
    <mergeCell ref="A48:H48"/>
    <mergeCell ref="A65:H65"/>
    <mergeCell ref="A237:H237"/>
    <mergeCell ref="A249:H249"/>
    <mergeCell ref="A78:H78"/>
    <mergeCell ref="A170:H170"/>
    <mergeCell ref="A174:H174"/>
    <mergeCell ref="A212:H212"/>
    <mergeCell ref="A162:H162"/>
    <mergeCell ref="A125:H125"/>
    <mergeCell ref="A166:H166"/>
    <mergeCell ref="A258:H258"/>
    <mergeCell ref="A191:H191"/>
    <mergeCell ref="A195:H195"/>
    <mergeCell ref="A262:H262"/>
    <mergeCell ref="A74:H74"/>
    <mergeCell ref="A121:H121"/>
    <mergeCell ref="A254:H254"/>
    <mergeCell ref="A190:H190"/>
    <mergeCell ref="A199:H199"/>
    <mergeCell ref="A250:H250"/>
    <mergeCell ref="A141:H141"/>
    <mergeCell ref="A207:H207"/>
    <mergeCell ref="A241:H241"/>
    <mergeCell ref="A137:H137"/>
    <mergeCell ref="A43:H43"/>
    <mergeCell ref="A95:H95"/>
    <mergeCell ref="A90:H90"/>
    <mergeCell ref="A229:H229"/>
    <mergeCell ref="A154:H154"/>
    <mergeCell ref="A103:H103"/>
    <mergeCell ref="A245:H245"/>
    <mergeCell ref="A178:H178"/>
    <mergeCell ref="A182:H182"/>
    <mergeCell ref="A186:H186"/>
    <mergeCell ref="A82:H82"/>
    <mergeCell ref="A133:H133"/>
    <mergeCell ref="A129:H129"/>
    <mergeCell ref="A116:H116"/>
    <mergeCell ref="A211:H211"/>
  </mergeCells>
  <printOptions gridLines="1"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rowBreaks count="5" manualBreakCount="5">
    <brk id="59" max="7" man="1"/>
    <brk id="89" max="7" man="1"/>
    <brk id="119" max="7" man="1"/>
    <brk id="149" max="7" man="1"/>
    <brk id="20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2012-05-21T08:36:34Z</cp:lastPrinted>
  <dcterms:created xsi:type="dcterms:W3CDTF">1996-10-08T23:32:33Z</dcterms:created>
  <dcterms:modified xsi:type="dcterms:W3CDTF">2012-05-21T13:00:29Z</dcterms:modified>
  <cp:category/>
  <cp:version/>
  <cp:contentType/>
  <cp:contentStatus/>
</cp:coreProperties>
</file>